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480" windowHeight="9240" firstSheet="3" activeTab="4"/>
  </bookViews>
  <sheets>
    <sheet name="Proteccion y control - Tabla 1" sheetId="1" r:id="rId1"/>
    <sheet name="Manejo de Recursos - Tabla 1" sheetId="2" r:id="rId2"/>
    <sheet name="Investigación y Monitoreo - Tab" sheetId="3" r:id="rId3"/>
    <sheet name="Uso Publico - Tabla 1" sheetId="4" r:id="rId4"/>
    <sheet name="PRESUPUESTO 2015 - Tabla 1" sheetId="6" r:id="rId5"/>
    <sheet name="Presupuesto Ideal año 2015 - Ta" sheetId="7" r:id="rId6"/>
  </sheets>
  <calcPr calcId="124519"/>
</workbook>
</file>

<file path=xl/calcChain.xml><?xml version="1.0" encoding="utf-8"?>
<calcChain xmlns="http://schemas.openxmlformats.org/spreadsheetml/2006/main">
  <c r="F45" i="6"/>
  <c r="F46"/>
  <c r="F47"/>
  <c r="F44"/>
  <c r="F35"/>
  <c r="F36"/>
  <c r="F37"/>
  <c r="F34"/>
  <c r="F26"/>
  <c r="F27"/>
  <c r="F28"/>
  <c r="F25"/>
  <c r="F15"/>
  <c r="F16"/>
  <c r="F17"/>
  <c r="F18"/>
  <c r="F19"/>
  <c r="F14"/>
  <c r="T13" i="1"/>
  <c r="V31" i="3"/>
  <c r="W15" i="4"/>
  <c r="W14"/>
  <c r="V30" i="3"/>
  <c r="T30" i="2"/>
  <c r="T29"/>
  <c r="T27" i="1"/>
  <c r="T15"/>
  <c r="T14"/>
  <c r="X13"/>
  <c r="X30" i="2"/>
  <c r="X31" i="3" l="1"/>
  <c r="I13" i="6" l="1"/>
  <c r="C7" i="7" s="1"/>
  <c r="X26" i="1"/>
  <c r="X15"/>
  <c r="X14"/>
  <c r="X23"/>
  <c r="X24"/>
  <c r="X27"/>
  <c r="X15" i="2"/>
  <c r="X16" s="1"/>
  <c r="I24" i="6"/>
  <c r="X29" i="2"/>
  <c r="X31" s="1"/>
  <c r="X30" i="3"/>
  <c r="X32" s="1"/>
  <c r="X14" i="4"/>
  <c r="X15"/>
  <c r="I33" i="6"/>
  <c r="C9" i="7" s="1"/>
  <c r="I43" i="6"/>
  <c r="C10" i="7" s="1"/>
  <c r="D44" i="6"/>
  <c r="X28" i="1" l="1"/>
  <c r="X16" i="4"/>
  <c r="F43" i="6"/>
  <c r="B10" i="7" s="1"/>
  <c r="D10" s="1"/>
  <c r="F24" i="6"/>
  <c r="B8" i="7" s="1"/>
  <c r="X16" i="1"/>
  <c r="G9" i="7"/>
  <c r="I9" s="1"/>
  <c r="F13" i="6"/>
  <c r="G7" i="7"/>
  <c r="G8"/>
  <c r="I8" s="1"/>
  <c r="F33" i="6"/>
  <c r="B9" i="7" s="1"/>
  <c r="I48" i="6"/>
  <c r="X29" i="1" l="1"/>
  <c r="J24" i="6"/>
  <c r="J43"/>
  <c r="G12" i="7"/>
  <c r="J13" i="6"/>
  <c r="B7" i="7"/>
  <c r="D7" s="1"/>
  <c r="F48" i="6"/>
  <c r="I50" s="1"/>
  <c r="J33"/>
  <c r="C8" i="7"/>
  <c r="D8" s="1"/>
  <c r="B12"/>
  <c r="D9"/>
  <c r="H7"/>
  <c r="I51" i="6"/>
  <c r="C12" i="7" l="1"/>
  <c r="J48" i="6"/>
  <c r="I52"/>
  <c r="D12" i="7"/>
  <c r="I7"/>
  <c r="I12" s="1"/>
  <c r="H12"/>
</calcChain>
</file>

<file path=xl/sharedStrings.xml><?xml version="1.0" encoding="utf-8"?>
<sst xmlns="http://schemas.openxmlformats.org/spreadsheetml/2006/main" count="508" uniqueCount="187">
  <si>
    <t>CONSEJO NACIONAL DE AREA PROTEGIDAS -CONAP-</t>
  </si>
  <si>
    <t>2. Línea de acción: Conservación del área protegida y su biodiversidad</t>
  </si>
  <si>
    <t>3. Programa: Protección y control</t>
  </si>
  <si>
    <r>
      <t xml:space="preserve">4. Sub programas: </t>
    </r>
    <r>
      <rPr>
        <b/>
        <u/>
        <sz val="10"/>
        <color indexed="9"/>
        <rFont val="Arial"/>
      </rPr>
      <t>Prevención, Control y Vigilancia</t>
    </r>
  </si>
  <si>
    <t>5. Resultado esperado: Conservar los recursos naturales del área a través de actividades de manejo y monitoreo con la participación de comunitarios.</t>
  </si>
  <si>
    <t>No.</t>
  </si>
  <si>
    <t>Resultado Esperado 2,015</t>
  </si>
  <si>
    <t>Ubicación Geográfica</t>
  </si>
  <si>
    <t>Actividades</t>
  </si>
  <si>
    <t>Meses</t>
  </si>
  <si>
    <t>Responsable</t>
  </si>
  <si>
    <t>Verificadores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</si>
  <si>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</si>
  <si>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</si>
  <si>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</si>
  <si>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</si>
  <si>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</si>
  <si>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</si>
  <si>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</si>
  <si>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</si>
  <si>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</si>
  <si>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</si>
  <si>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Código de Donante</t>
  </si>
  <si>
    <t>Monto</t>
  </si>
  <si>
    <t>conap</t>
  </si>
  <si>
    <t>TOTAL</t>
  </si>
  <si>
    <t xml:space="preserve">Resultado 1.1 Coordinar y apoyar la implementación de planes de prevención y control de incendios forestales en la OMRN y Organizaciones. </t>
  </si>
  <si>
    <t>1.1.1</t>
  </si>
  <si>
    <t>Área Protegida</t>
  </si>
  <si>
    <t>x</t>
  </si>
  <si>
    <t>Plan de Contingencia de incendios forestales.</t>
  </si>
  <si>
    <t>Comunitario (en especie)</t>
  </si>
  <si>
    <t>1.1.2</t>
  </si>
  <si>
    <t>Autoridades locales de las comunidades son capacitadas sobre prevención y control de incendios forestales</t>
  </si>
  <si>
    <t>Informe de la actividad (plan, listados y fotos)</t>
  </si>
  <si>
    <t>1.1.3</t>
  </si>
  <si>
    <t>Boleta de registro y base de datos</t>
  </si>
  <si>
    <t>1.1.5</t>
  </si>
  <si>
    <t>Se cuenta con 1brigadas comunitarias en función</t>
  </si>
  <si>
    <t>Reactivación de brigadas comunitarias para el control de incendios forestales</t>
  </si>
  <si>
    <t>Autoridades locales (guardabosques, alcaldes auxiliares, COCODES)</t>
  </si>
  <si>
    <t>Listados de integrantes de las brigadas.  Actas.</t>
  </si>
  <si>
    <t>1.1.6</t>
  </si>
  <si>
    <t>Mantenimiento de rondas cortafuegos en las comunidades de influencia al área protegida</t>
  </si>
  <si>
    <t>Informe de visita de campo.  Listado de participantes.</t>
  </si>
  <si>
    <t xml:space="preserve">Comunidades ( en especie) </t>
  </si>
  <si>
    <t xml:space="preserve">Resultado 1.2 Autoridades locales (guardabosques y alcaldes auxiliares) realizan monitoreo y vigilancia de los recursos naturales  </t>
  </si>
  <si>
    <t>1.2.1</t>
  </si>
  <si>
    <t>1.2.2</t>
  </si>
  <si>
    <t xml:space="preserve">Se cuenta con informes de los recorridos y sanciones emitidas </t>
  </si>
  <si>
    <t>Recorridos de Guarda recursos en coordinación con autoridades locales para el control de la extracción de recursos naturales de forma legal e ilegal</t>
  </si>
  <si>
    <t>Guarda recursos</t>
  </si>
  <si>
    <t>1.2.3</t>
  </si>
  <si>
    <t>CONSEJO NACIONAL DE AREAS PROTEGIDAS -CONAP-</t>
  </si>
  <si>
    <t>1. Línea de acción: Conservación del área protegida y su biodiversidad.</t>
  </si>
  <si>
    <t>2. Programa: Manejo de Recursos</t>
  </si>
  <si>
    <t xml:space="preserve">3. Sub programa: Manejo de ecosistemas, flora y fauna  </t>
  </si>
  <si>
    <t>4. Resultado esperado: Crear las normas necesarias para el manejo de los recursos naturales con énfasis en su capacidad de uso a efecto de mantener la representatividad de flora y fauna silvestre del lugar.</t>
  </si>
  <si>
    <t>Código</t>
  </si>
  <si>
    <t>CONAP</t>
  </si>
  <si>
    <t>Resultado 1.1 1. Definir planes para el desarrollo sostenible de los recursos naturales del área protegida</t>
  </si>
  <si>
    <t>Se cuenta con los mecanismos para la protección de especies  endémicasde fauna y flora.</t>
  </si>
  <si>
    <t>Implementación  de mecanismos de control y protección a nivel local.</t>
  </si>
  <si>
    <t>Informes de recorridos y fotografías</t>
  </si>
  <si>
    <t xml:space="preserve">3. Sub programa: Actividades Productivas  </t>
  </si>
  <si>
    <t>4. Resultado esperado: Brindar alternativas de ingresos económicos a la población local, a través de actividades productivas que promuevan la conservación de los recursos naturales.</t>
  </si>
  <si>
    <t>Resultado 1.1 1. Desarrollar sistemas de manejo forestal, agropecuario, turismo comunitario, protección y calidad de fuentes de agua</t>
  </si>
  <si>
    <t xml:space="preserve">Comunitario  ( en especie) </t>
  </si>
  <si>
    <t>1. Línea de acción: .</t>
  </si>
  <si>
    <t>Conservación del Área Protegida y su Biodiversidad</t>
  </si>
  <si>
    <t xml:space="preserve">2. Programa: </t>
  </si>
  <si>
    <t>Investigación y Monitoreo</t>
  </si>
  <si>
    <t xml:space="preserve">3. Sub programa: </t>
  </si>
  <si>
    <t xml:space="preserve">4. Resultado esperado: </t>
  </si>
  <si>
    <t>Monitoreo del estado del Área Protegida</t>
  </si>
  <si>
    <t>Monitorear el Aprovechamiento del recurso bosque, de las fuentes de agua, así como el cumplimiento del manejo y administración de los RRNN utilizados por las comunidades</t>
  </si>
  <si>
    <t>Resultado 1.1 Monitorear el aprovechamiento del recurso bosque, de las fuentes de agua, así como el  cumplimiento del manejo y administración de los RRNN</t>
  </si>
  <si>
    <t xml:space="preserve">Comunitario (en especie) </t>
  </si>
  <si>
    <t>Se cuenta con un registro y normativas para el desarrollo eco turístico del área protegida</t>
  </si>
  <si>
    <t>Monitoreo de  las  actividades  turísticas en las zonas definidas para  el efecto</t>
  </si>
  <si>
    <t>Informe de monitoreo y/o inspección, fotografías,.</t>
  </si>
  <si>
    <t>muni (salario proporcional de Técnico OFM)</t>
  </si>
  <si>
    <t>Uso Público</t>
  </si>
  <si>
    <t>Interpretación y Educación Ambiental</t>
  </si>
  <si>
    <t>Mejorar el grado de sensibilización en los pobladores y visitantes al AP, para promover la valorización y el uso adecuado de los</t>
  </si>
  <si>
    <t>recursos naturales</t>
  </si>
  <si>
    <t>Resultado 1.1  Implementación del Programa de Educación Ambiental No Formal a los pobladores de las comunidades de Influencia al Área Protegida</t>
  </si>
  <si>
    <t>Talleres de capacitación a  autoridades locales, escuelas e institutos (alcaldes Auxiliares y  Guardabosques)</t>
  </si>
  <si>
    <t>Lista de participantes, fotografías e informes</t>
  </si>
  <si>
    <t>Comunitario</t>
  </si>
  <si>
    <t>Comunidades del AP</t>
  </si>
  <si>
    <t>Sensibilización y educación sobre Area protegida y Diversidad Biológica</t>
  </si>
  <si>
    <t>Cd con programas de radio</t>
  </si>
  <si>
    <t>RUBROS</t>
  </si>
  <si>
    <t>Reglon Presupuestario</t>
  </si>
  <si>
    <t>UNIDADES</t>
  </si>
  <si>
    <t>COSTO/ UNIDAD/Q.</t>
  </si>
  <si>
    <t>FINANCIANTE             (CONAP-SIGAP)</t>
  </si>
  <si>
    <t>COD</t>
  </si>
  <si>
    <t>No. UNIDAD</t>
  </si>
  <si>
    <t>COSTO (Q)</t>
  </si>
  <si>
    <t>Programa de Protección y Control</t>
  </si>
  <si>
    <t>Objetivo 1:  Conservar los recursos naturales del área a través de actividades de manejo y monitoreo con la participación de comunitarios.</t>
  </si>
  <si>
    <t xml:space="preserve">Resultado 1.1  Coordinar y apoyar la implementación de planes de prevención y control de incendios forestales en las OMRN y Organizaciones. Autoridades locales (guardabosques y alcaldes auxiliares) realizan monitoreo y vigilancia de los recursos naturales  </t>
  </si>
  <si>
    <t>SUBTOT. RES.=</t>
  </si>
  <si>
    <t>Técnico en Recursos Naturales (1)</t>
  </si>
  <si>
    <t>Guardarecursos (1)</t>
  </si>
  <si>
    <t>Combustibles y Lubricantes</t>
  </si>
  <si>
    <t>Mantenimiento y Rep. De vehiculos</t>
  </si>
  <si>
    <t>Llantas y Neumaticos</t>
  </si>
  <si>
    <t>Capas de hule</t>
  </si>
  <si>
    <t>equipo</t>
  </si>
  <si>
    <t>Programa Manejo de Recursos</t>
  </si>
  <si>
    <t>Objetivo 1: Crear las normas necesarias para el manejo de los recursos naturales con énfasis en su capacidad de uso a efecto de mantener la representatividad de flora y fauna silvestre del lugar y brindar alternativas de ingresos económicos a la población local, a través de actividades productivas que promuevan la conservación de los recursos naturales.</t>
  </si>
  <si>
    <t>Resultado 1.1 Definir planes para el desarrollo sostenible de los recursos naturales del área protegida y desarrollar sistemas de manejo forestal, agropecuario, turismo comunitario, protección y calidad de fuentes de agua.</t>
  </si>
  <si>
    <t>Guardarecursos (2)</t>
  </si>
  <si>
    <t>Alimentos para personas (raciones frías)</t>
  </si>
  <si>
    <t>unid-per</t>
  </si>
  <si>
    <t>Programa de Investigación y Monitoreo</t>
  </si>
  <si>
    <t>Objetivo 1: Contar con estudios apropiados de investigación que orienten su administración y manejo y monitorear el Aprovechamiento del recurso bosque, de las fuentes de agua, así como el cumplimiento del manejo y administración de los RRNN utilizados por las comunidades</t>
  </si>
  <si>
    <t>Resultado 1.1 Realizar  investigaciones biológicas de a cuerdo a las necesidades del Área Protegida y monitorear el aprovechamiento del recurso bosque, de las fuentes de agua, así como el  cumplimiento del manejo y administración de los RRNN</t>
  </si>
  <si>
    <t>Impresiones</t>
  </si>
  <si>
    <t>fotocopias</t>
  </si>
  <si>
    <t>Programa de Uso Público</t>
  </si>
  <si>
    <t>Objetivo 1:  Mejorar el grado de sensibilización en los pobladores y visitantes al AP, para promover la valorización y el uso adecuado de los recursos naturales para que el Área Protegida pueda ser conocida en el ámbito local, regional y nacional</t>
  </si>
  <si>
    <t>Resultado 1.1 Implementación del Programa de Educación Ambiental No Formal a los pobladores de las comunidades de Influencia al Área Protegida  y distribución de material audiovisual , afiches y  trifoliares que promueva y den a conocer la importancia del Área Protegida</t>
  </si>
  <si>
    <t>Publicidad y propaganda</t>
  </si>
  <si>
    <t>TOTAL PRESUPUESTO 2015</t>
  </si>
  <si>
    <t>FUENTE DE FINANCIAMIENTO</t>
  </si>
  <si>
    <t>SIGAP-CONAP</t>
  </si>
  <si>
    <t xml:space="preserve">PROGRAMA </t>
  </si>
  <si>
    <t>OTRAS</t>
  </si>
  <si>
    <t>GRUPO</t>
  </si>
  <si>
    <t>total (Q)</t>
  </si>
  <si>
    <t>Protección y Control</t>
  </si>
  <si>
    <t>Manejo de Recursos</t>
  </si>
  <si>
    <t>Total</t>
  </si>
  <si>
    <t>comunidades de Influencia</t>
  </si>
  <si>
    <t xml:space="preserve">Programa Radial transmitido </t>
  </si>
  <si>
    <t>Autoridades de las comunidades  son capacitadas en  la conservación y protección de los RRNN</t>
  </si>
  <si>
    <t>Unidad técnica de Uspantàn</t>
  </si>
  <si>
    <t>Monitoreo de incendios forestales en las comunidades de influencia al área protegida</t>
  </si>
  <si>
    <t xml:space="preserve">Un plan elaborado y ejecutado para prevención y control de incendios forestales a través de reuniones con ASODICH, organizaciones e instituciones </t>
  </si>
  <si>
    <t>Formulación y ejecución del plan de prevención y control  de incendios forestales.</t>
  </si>
  <si>
    <t xml:space="preserve">Asodich y Conap </t>
  </si>
  <si>
    <t>Asodich</t>
  </si>
  <si>
    <t>Capacitación a autoridades comunales ( Alcaldes aux. cocodes)</t>
  </si>
  <si>
    <t>Conap</t>
  </si>
  <si>
    <t xml:space="preserve"> Guarda recursos conap</t>
  </si>
  <si>
    <t>Conap (salario proporcional del Guarda Recursos)</t>
  </si>
  <si>
    <t xml:space="preserve">Asodich  ( en especie) </t>
  </si>
  <si>
    <t>RESERVA NATURAL PRIVADA COMUNITARIA CHIMEL, USPANTAN QUICHE</t>
  </si>
  <si>
    <t>ASODICH y CONAP</t>
  </si>
  <si>
    <t>Asodich y Conap</t>
  </si>
  <si>
    <t>Guarda recursos UTU</t>
  </si>
  <si>
    <t>ASODICH</t>
  </si>
  <si>
    <t>Comunidades dan mantenimiento a linderos y las rondas cortafuego</t>
  </si>
  <si>
    <t>Recorridos de asociados dentro del área protegida para controlar la extracción de recursos naturales en forma legal e ilegal</t>
  </si>
  <si>
    <t>Informes de monitoreo</t>
  </si>
  <si>
    <t>Se registra los incendios si existiera</t>
  </si>
  <si>
    <t xml:space="preserve">Se realizan monitoreos  mensuales  recorriendo senderos estrategicos dentro del área por la asocioacion </t>
  </si>
  <si>
    <t xml:space="preserve">Asociados de Asodich </t>
  </si>
  <si>
    <t>Turismo en área protegida</t>
  </si>
  <si>
    <t xml:space="preserve">Implementacion de turismo dentro del área. </t>
  </si>
  <si>
    <t>1.2.4</t>
  </si>
  <si>
    <t xml:space="preserve">Se realiza monitoreo de investigacion de flora y fauna </t>
  </si>
  <si>
    <t>RNPC Chimel</t>
  </si>
  <si>
    <t>PLAN OPERATIVO ANUAL 2016</t>
  </si>
  <si>
    <t>Incentivos forestales PINFOR</t>
  </si>
  <si>
    <t xml:space="preserve">Parcelamiento y elaboracion de planes  de manejo forestal con fines de proteccion dentro de area. </t>
  </si>
  <si>
    <t xml:space="preserve">Comunitario  ( en especie y pago de elaboracion de PNF) </t>
  </si>
  <si>
    <t>Conap (salario proporcional del Guarda Recursos y tecnico )</t>
  </si>
  <si>
    <t>PLAN OPERATIVO ANUAL  2016</t>
  </si>
  <si>
    <t>PRESUPUESTO PLAN OPERATIVO ANUAL 2016 DE CHIMEL, USPANTAN, QUICHE</t>
  </si>
  <si>
    <t>TOTAL PRESUPUESTO 2016</t>
  </si>
  <si>
    <t>PRESUPUESTO IDEAL PARA EL AÑO 2016</t>
  </si>
  <si>
    <t>PRESUPUESTO Plan Operativo Anual 2016</t>
  </si>
  <si>
    <t>Conap (salario proporcional de tecnico y Guarda Recursos)</t>
  </si>
  <si>
    <t>Conap (salario proporcional del Guarda Recursos y Técnico )</t>
  </si>
  <si>
    <t>Mes</t>
  </si>
  <si>
    <t>1000 km/servicio</t>
  </si>
  <si>
    <t>10000 km/llantas</t>
  </si>
  <si>
    <t>80 Km/Galón</t>
  </si>
  <si>
    <t xml:space="preserve">Mes </t>
  </si>
  <si>
    <t>Guardarecursos 1</t>
  </si>
  <si>
    <t>80km/galón</t>
  </si>
  <si>
    <t xml:space="preserve">Guardarecursos </t>
  </si>
</sst>
</file>

<file path=xl/styles.xml><?xml version="1.0" encoding="utf-8"?>
<styleSheet xmlns="http://schemas.openxmlformats.org/spreadsheetml/2006/main">
  <numFmts count="1">
    <numFmt numFmtId="164" formatCode="[$Q-100A]#,##0.00"/>
  </numFmts>
  <fonts count="30">
    <font>
      <sz val="11"/>
      <color indexed="8"/>
      <name val="Helvetica Neue"/>
    </font>
    <font>
      <sz val="10"/>
      <color indexed="9"/>
      <name val="Arial"/>
    </font>
    <font>
      <b/>
      <sz val="12"/>
      <color indexed="9"/>
      <name val="Times New Roman"/>
    </font>
    <font>
      <b/>
      <sz val="12"/>
      <color indexed="9"/>
      <name val="Arial"/>
    </font>
    <font>
      <b/>
      <sz val="10"/>
      <color indexed="9"/>
      <name val="Arial"/>
    </font>
    <font>
      <b/>
      <u/>
      <sz val="10"/>
      <color indexed="9"/>
      <name val="Arial"/>
    </font>
    <font>
      <b/>
      <sz val="10"/>
      <color indexed="12"/>
      <name val="Arial"/>
    </font>
    <font>
      <b/>
      <sz val="10"/>
      <color indexed="9"/>
      <name val="Times New Roman"/>
    </font>
    <font>
      <b/>
      <sz val="10"/>
      <color indexed="14"/>
      <name val="Arial"/>
    </font>
    <font>
      <b/>
      <sz val="12"/>
      <color indexed="12"/>
      <name val="Times New Roman"/>
    </font>
    <font>
      <sz val="10"/>
      <color indexed="12"/>
      <name val="Arial"/>
    </font>
    <font>
      <b/>
      <sz val="10"/>
      <color indexed="12"/>
      <name val="Times New Roman"/>
    </font>
    <font>
      <b/>
      <sz val="14"/>
      <color indexed="9"/>
      <name val="Arial"/>
    </font>
    <font>
      <sz val="9"/>
      <color indexed="9"/>
      <name val="Arial"/>
    </font>
    <font>
      <b/>
      <sz val="9"/>
      <color indexed="9"/>
      <name val="Arial"/>
    </font>
    <font>
      <sz val="9"/>
      <color indexed="12"/>
      <name val="Arial"/>
    </font>
    <font>
      <b/>
      <sz val="8"/>
      <color indexed="9"/>
      <name val="Arial"/>
    </font>
    <font>
      <sz val="10"/>
      <color indexed="18"/>
      <name val="Arial"/>
    </font>
    <font>
      <b/>
      <i/>
      <sz val="14"/>
      <color indexed="9"/>
      <name val="Arial"/>
    </font>
    <font>
      <b/>
      <sz val="11"/>
      <color indexed="9"/>
      <name val="Arial"/>
    </font>
    <font>
      <b/>
      <sz val="10"/>
      <color indexed="18"/>
      <name val="Arial"/>
    </font>
    <font>
      <b/>
      <i/>
      <sz val="10"/>
      <color indexed="9"/>
      <name val="Arial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11"/>
      </left>
      <right style="medium">
        <color indexed="9"/>
      </right>
      <top style="thin">
        <color indexed="9"/>
      </top>
      <bottom style="thin">
        <color indexed="1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11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medium">
        <color indexed="9"/>
      </right>
      <top style="thin">
        <color indexed="11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1"/>
      </left>
      <right style="medium">
        <color indexed="9"/>
      </right>
      <top/>
      <bottom style="thin">
        <color indexed="11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86">
    <xf numFmtId="0" fontId="0" fillId="0" borderId="0" xfId="0" applyAlignment="1"/>
    <xf numFmtId="0" fontId="1" fillId="0" borderId="0" xfId="0" applyNumberFormat="1" applyFont="1" applyAlignment="1"/>
    <xf numFmtId="0" fontId="2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4" fillId="2" borderId="2" xfId="0" applyNumberFormat="1" applyFont="1" applyFill="1" applyBorder="1" applyAlignment="1"/>
    <xf numFmtId="0" fontId="4" fillId="2" borderId="3" xfId="0" applyNumberFormat="1" applyFont="1" applyFill="1" applyBorder="1" applyAlignment="1"/>
    <xf numFmtId="0" fontId="1" fillId="2" borderId="2" xfId="0" applyNumberFormat="1" applyFont="1" applyFill="1" applyBorder="1" applyAlignment="1"/>
    <xf numFmtId="0" fontId="7" fillId="3" borderId="4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vertical="top" wrapText="1"/>
    </xf>
    <xf numFmtId="0" fontId="7" fillId="3" borderId="4" xfId="0" applyNumberFormat="1" applyFont="1" applyFill="1" applyBorder="1" applyAlignment="1">
      <alignment horizontal="center" vertical="top" wrapText="1"/>
    </xf>
    <xf numFmtId="0" fontId="7" fillId="4" borderId="4" xfId="0" applyNumberFormat="1" applyFont="1" applyFill="1" applyBorder="1" applyAlignment="1">
      <alignment horizontal="center" vertical="top"/>
    </xf>
    <xf numFmtId="0" fontId="1" fillId="2" borderId="5" xfId="0" applyNumberFormat="1" applyFont="1" applyFill="1" applyBorder="1" applyAlignment="1"/>
    <xf numFmtId="0" fontId="1" fillId="4" borderId="6" xfId="0" applyNumberFormat="1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justify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/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justify"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/>
    <xf numFmtId="164" fontId="4" fillId="5" borderId="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17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10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top"/>
    </xf>
    <xf numFmtId="0" fontId="4" fillId="2" borderId="1" xfId="0" applyNumberFormat="1" applyFont="1" applyFill="1" applyBorder="1" applyAlignment="1">
      <alignment vertical="top" wrapText="1"/>
    </xf>
    <xf numFmtId="0" fontId="1" fillId="2" borderId="19" xfId="0" applyNumberFormat="1" applyFont="1" applyFill="1" applyBorder="1" applyAlignment="1"/>
    <xf numFmtId="0" fontId="1" fillId="2" borderId="19" xfId="0" applyNumberFormat="1" applyFont="1" applyFill="1" applyBorder="1" applyAlignment="1">
      <alignment horizontal="left" vertical="top" wrapText="1"/>
    </xf>
    <xf numFmtId="0" fontId="1" fillId="2" borderId="19" xfId="0" applyNumberFormat="1" applyFont="1" applyFill="1" applyBorder="1" applyAlignment="1">
      <alignment vertical="top" wrapText="1"/>
    </xf>
    <xf numFmtId="0" fontId="8" fillId="2" borderId="17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vertical="top" wrapText="1"/>
    </xf>
    <xf numFmtId="0" fontId="4" fillId="4" borderId="4" xfId="0" applyNumberFormat="1" applyFont="1" applyFill="1" applyBorder="1" applyAlignment="1">
      <alignment horizontal="center" vertical="top"/>
    </xf>
    <xf numFmtId="0" fontId="4" fillId="3" borderId="6" xfId="0" applyNumberFormat="1" applyFont="1" applyFill="1" applyBorder="1" applyAlignment="1">
      <alignment horizontal="center" vertical="top"/>
    </xf>
    <xf numFmtId="0" fontId="13" fillId="4" borderId="20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5" fillId="2" borderId="21" xfId="0" applyNumberFormat="1" applyFont="1" applyFill="1" applyBorder="1" applyAlignment="1">
      <alignment horizontal="center" vertical="top" wrapText="1"/>
    </xf>
    <xf numFmtId="0" fontId="13" fillId="2" borderId="14" xfId="0" applyNumberFormat="1" applyFont="1" applyFill="1" applyBorder="1" applyAlignment="1">
      <alignment horizontal="left" vertical="top" wrapText="1"/>
    </xf>
    <xf numFmtId="0" fontId="1" fillId="2" borderId="14" xfId="0" applyNumberFormat="1" applyFont="1" applyFill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4" fillId="2" borderId="22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/>
    <xf numFmtId="0" fontId="15" fillId="2" borderId="18" xfId="0" applyNumberFormat="1" applyFont="1" applyFill="1" applyBorder="1" applyAlignment="1">
      <alignment horizontal="center" vertical="top" wrapText="1"/>
    </xf>
    <xf numFmtId="0" fontId="13" fillId="2" borderId="18" xfId="0" applyNumberFormat="1" applyFont="1" applyFill="1" applyBorder="1" applyAlignment="1">
      <alignment horizontal="left" vertical="top" wrapText="1"/>
    </xf>
    <xf numFmtId="0" fontId="1" fillId="2" borderId="18" xfId="0" applyNumberFormat="1" applyFont="1" applyFill="1" applyBorder="1" applyAlignment="1">
      <alignment horizontal="center" vertical="center" wrapText="1"/>
    </xf>
    <xf numFmtId="164" fontId="13" fillId="2" borderId="18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3" fillId="5" borderId="2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4" fillId="2" borderId="19" xfId="0" applyNumberFormat="1" applyFont="1" applyFill="1" applyBorder="1" applyAlignment="1">
      <alignment horizontal="left" vertical="top"/>
    </xf>
    <xf numFmtId="0" fontId="4" fillId="2" borderId="19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/>
    <xf numFmtId="164" fontId="1" fillId="2" borderId="15" xfId="0" applyNumberFormat="1" applyFont="1" applyFill="1" applyBorder="1" applyAlignment="1"/>
    <xf numFmtId="164" fontId="16" fillId="2" borderId="25" xfId="0" applyNumberFormat="1" applyFont="1" applyFill="1" applyBorder="1" applyAlignment="1"/>
    <xf numFmtId="0" fontId="4" fillId="2" borderId="19" xfId="0" applyNumberFormat="1" applyFont="1" applyFill="1" applyBorder="1" applyAlignment="1">
      <alignment vertical="top" wrapText="1"/>
    </xf>
    <xf numFmtId="0" fontId="4" fillId="2" borderId="19" xfId="0" applyNumberFormat="1" applyFont="1" applyFill="1" applyBorder="1" applyAlignment="1"/>
    <xf numFmtId="0" fontId="13" fillId="2" borderId="21" xfId="0" applyNumberFormat="1" applyFont="1" applyFill="1" applyBorder="1" applyAlignment="1">
      <alignment horizontal="center" vertical="top" wrapText="1"/>
    </xf>
    <xf numFmtId="0" fontId="13" fillId="2" borderId="18" xfId="0" applyNumberFormat="1" applyFont="1" applyFill="1" applyBorder="1" applyAlignment="1">
      <alignment horizontal="center" vertical="top" wrapText="1"/>
    </xf>
    <xf numFmtId="0" fontId="13" fillId="2" borderId="18" xfId="0" applyNumberFormat="1" applyFont="1" applyFill="1" applyBorder="1" applyAlignment="1">
      <alignment horizontal="center" vertical="center" wrapText="1"/>
    </xf>
    <xf numFmtId="164" fontId="13" fillId="2" borderId="23" xfId="0" applyNumberFormat="1" applyFont="1" applyFill="1" applyBorder="1" applyAlignment="1">
      <alignment horizontal="center" vertical="center" wrapText="1"/>
    </xf>
    <xf numFmtId="164" fontId="14" fillId="2" borderId="16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/>
    <xf numFmtId="0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top" wrapText="1"/>
    </xf>
    <xf numFmtId="0" fontId="16" fillId="2" borderId="4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0" fontId="17" fillId="2" borderId="14" xfId="0" applyNumberFormat="1" applyFont="1" applyFill="1" applyBorder="1" applyAlignment="1"/>
    <xf numFmtId="0" fontId="17" fillId="2" borderId="14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/>
    <xf numFmtId="0" fontId="17" fillId="2" borderId="4" xfId="0" applyNumberFormat="1" applyFont="1" applyFill="1" applyBorder="1" applyAlignment="1"/>
    <xf numFmtId="3" fontId="17" fillId="2" borderId="4" xfId="0" applyNumberFormat="1" applyFont="1" applyFill="1" applyBorder="1" applyAlignment="1"/>
    <xf numFmtId="0" fontId="17" fillId="2" borderId="20" xfId="0" applyNumberFormat="1" applyFont="1" applyFill="1" applyBorder="1" applyAlignment="1"/>
    <xf numFmtId="0" fontId="1" fillId="2" borderId="26" xfId="0" applyNumberFormat="1" applyFont="1" applyFill="1" applyBorder="1" applyAlignment="1"/>
    <xf numFmtId="0" fontId="1" fillId="2" borderId="26" xfId="0" applyNumberFormat="1" applyFont="1" applyFill="1" applyBorder="1" applyAlignment="1">
      <alignment horizontal="center"/>
    </xf>
    <xf numFmtId="3" fontId="1" fillId="2" borderId="26" xfId="0" applyNumberFormat="1" applyFont="1" applyFill="1" applyBorder="1" applyAlignment="1"/>
    <xf numFmtId="3" fontId="1" fillId="2" borderId="24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24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/>
    <xf numFmtId="0" fontId="4" fillId="2" borderId="4" xfId="0" applyNumberFormat="1" applyFont="1" applyFill="1" applyBorder="1" applyAlignment="1"/>
    <xf numFmtId="0" fontId="20" fillId="2" borderId="4" xfId="0" applyNumberFormat="1" applyFont="1" applyFill="1" applyBorder="1" applyAlignment="1"/>
    <xf numFmtId="3" fontId="4" fillId="6" borderId="4" xfId="0" applyNumberFormat="1" applyFont="1" applyFill="1" applyBorder="1" applyAlignment="1"/>
    <xf numFmtId="3" fontId="4" fillId="2" borderId="4" xfId="0" applyNumberFormat="1" applyFont="1" applyFill="1" applyBorder="1" applyAlignment="1"/>
    <xf numFmtId="0" fontId="1" fillId="2" borderId="4" xfId="0" applyNumberFormat="1" applyFont="1" applyFill="1" applyBorder="1" applyAlignment="1">
      <alignment horizontal="center"/>
    </xf>
    <xf numFmtId="0" fontId="17" fillId="2" borderId="26" xfId="0" applyNumberFormat="1" applyFont="1" applyFill="1" applyBorder="1" applyAlignment="1"/>
    <xf numFmtId="0" fontId="17" fillId="2" borderId="24" xfId="0" applyNumberFormat="1" applyFont="1" applyFill="1" applyBorder="1" applyAlignment="1">
      <alignment horizontal="center"/>
    </xf>
    <xf numFmtId="0" fontId="1" fillId="2" borderId="20" xfId="0" applyNumberFormat="1" applyFont="1" applyFill="1" applyBorder="1" applyAlignment="1"/>
    <xf numFmtId="0" fontId="1" fillId="2" borderId="21" xfId="0" applyNumberFormat="1" applyFont="1" applyFill="1" applyBorder="1" applyAlignment="1"/>
    <xf numFmtId="0" fontId="1" fillId="2" borderId="14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/>
    <xf numFmtId="3" fontId="21" fillId="4" borderId="14" xfId="0" applyNumberFormat="1" applyFont="1" applyFill="1" applyBorder="1" applyAlignment="1"/>
    <xf numFmtId="0" fontId="1" fillId="2" borderId="14" xfId="0" applyNumberFormat="1" applyFont="1" applyFill="1" applyBorder="1" applyAlignment="1"/>
    <xf numFmtId="3" fontId="21" fillId="6" borderId="14" xfId="0" applyNumberFormat="1" applyFont="1" applyFill="1" applyBorder="1" applyAlignment="1"/>
    <xf numFmtId="3" fontId="4" fillId="2" borderId="22" xfId="0" applyNumberFormat="1" applyFont="1" applyFill="1" applyBorder="1" applyAlignment="1"/>
    <xf numFmtId="0" fontId="4" fillId="2" borderId="27" xfId="0" applyNumberFormat="1" applyFont="1" applyFill="1" applyBorder="1" applyAlignment="1"/>
    <xf numFmtId="3" fontId="1" fillId="2" borderId="28" xfId="0" applyNumberFormat="1" applyFont="1" applyFill="1" applyBorder="1" applyAlignment="1"/>
    <xf numFmtId="3" fontId="1" fillId="2" borderId="6" xfId="0" applyNumberFormat="1" applyFont="1" applyFill="1" applyBorder="1" applyAlignment="1"/>
    <xf numFmtId="0" fontId="1" fillId="4" borderId="21" xfId="0" applyNumberFormat="1" applyFont="1" applyFill="1" applyBorder="1" applyAlignment="1"/>
    <xf numFmtId="0" fontId="1" fillId="2" borderId="22" xfId="0" applyNumberFormat="1" applyFont="1" applyFill="1" applyBorder="1" applyAlignment="1"/>
    <xf numFmtId="3" fontId="4" fillId="4" borderId="25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4" fillId="4" borderId="24" xfId="0" applyNumberFormat="1" applyFont="1" applyFill="1" applyBorder="1" applyAlignment="1">
      <alignment horizontal="center"/>
    </xf>
    <xf numFmtId="0" fontId="4" fillId="6" borderId="24" xfId="0" applyNumberFormat="1" applyFont="1" applyFill="1" applyBorder="1" applyAlignment="1">
      <alignment horizontal="center"/>
    </xf>
    <xf numFmtId="0" fontId="4" fillId="2" borderId="28" xfId="0" applyNumberFormat="1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1" fillId="2" borderId="27" xfId="0" applyNumberFormat="1" applyFont="1" applyFill="1" applyBorder="1" applyAlignment="1"/>
    <xf numFmtId="3" fontId="1" fillId="2" borderId="24" xfId="0" applyNumberFormat="1" applyFont="1" applyFill="1" applyBorder="1" applyAlignment="1">
      <alignment horizontal="center"/>
    </xf>
    <xf numFmtId="3" fontId="1" fillId="2" borderId="28" xfId="0" applyNumberFormat="1" applyFont="1" applyFill="1" applyBorder="1" applyAlignment="1">
      <alignment horizontal="center"/>
    </xf>
    <xf numFmtId="0" fontId="1" fillId="2" borderId="29" xfId="0" applyNumberFormat="1" applyFont="1" applyFill="1" applyBorder="1" applyAlignment="1"/>
    <xf numFmtId="0" fontId="1" fillId="2" borderId="27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/>
    <xf numFmtId="0" fontId="1" fillId="2" borderId="20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21" fillId="2" borderId="22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/>
    <xf numFmtId="0" fontId="1" fillId="2" borderId="21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/>
    <xf numFmtId="0" fontId="26" fillId="2" borderId="18" xfId="0" applyNumberFormat="1" applyFont="1" applyFill="1" applyBorder="1" applyAlignment="1">
      <alignment horizontal="left" vertical="top" wrapText="1"/>
    </xf>
    <xf numFmtId="0" fontId="22" fillId="2" borderId="20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vertical="top" wrapText="1"/>
    </xf>
    <xf numFmtId="0" fontId="28" fillId="2" borderId="14" xfId="0" applyNumberFormat="1" applyFont="1" applyFill="1" applyBorder="1" applyAlignment="1">
      <alignment horizontal="left" vertical="top" wrapText="1"/>
    </xf>
    <xf numFmtId="0" fontId="1" fillId="2" borderId="41" xfId="0" applyNumberFormat="1" applyFont="1" applyFill="1" applyBorder="1" applyAlignment="1">
      <alignment horizontal="center" vertical="top" wrapText="1"/>
    </xf>
    <xf numFmtId="0" fontId="1" fillId="2" borderId="41" xfId="0" applyNumberFormat="1" applyFont="1" applyFill="1" applyBorder="1" applyAlignment="1">
      <alignment horizontal="left" vertical="top" wrapText="1"/>
    </xf>
    <xf numFmtId="2" fontId="4" fillId="2" borderId="41" xfId="0" applyNumberFormat="1" applyFont="1" applyFill="1" applyBorder="1" applyAlignment="1">
      <alignment horizontal="left" vertical="top" wrapText="1"/>
    </xf>
    <xf numFmtId="164" fontId="4" fillId="2" borderId="41" xfId="0" applyNumberFormat="1" applyFon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/>
    <xf numFmtId="0" fontId="4" fillId="2" borderId="3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>
      <alignment horizontal="left" vertical="top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164" fontId="13" fillId="5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/>
    </xf>
    <xf numFmtId="0" fontId="13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vertical="top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0" fontId="1" fillId="2" borderId="42" xfId="0" applyNumberFormat="1" applyFont="1" applyFill="1" applyBorder="1" applyAlignment="1">
      <alignment horizontal="left" vertical="top" wrapText="1"/>
    </xf>
    <xf numFmtId="0" fontId="1" fillId="2" borderId="42" xfId="0" applyNumberFormat="1" applyFont="1" applyFill="1" applyBorder="1" applyAlignment="1">
      <alignment horizontal="center" vertical="center" wrapText="1"/>
    </xf>
    <xf numFmtId="164" fontId="1" fillId="2" borderId="42" xfId="0" applyNumberFormat="1" applyFont="1" applyFill="1" applyBorder="1" applyAlignment="1">
      <alignment horizontal="center" vertical="center" wrapText="1"/>
    </xf>
    <xf numFmtId="164" fontId="1" fillId="5" borderId="42" xfId="0" applyNumberFormat="1" applyFont="1" applyFill="1" applyBorder="1" applyAlignment="1">
      <alignment horizontal="center" vertical="center" wrapText="1"/>
    </xf>
    <xf numFmtId="0" fontId="1" fillId="2" borderId="41" xfId="0" applyNumberFormat="1" applyFont="1" applyFill="1" applyBorder="1" applyAlignment="1"/>
    <xf numFmtId="0" fontId="1" fillId="2" borderId="41" xfId="0" applyNumberFormat="1" applyFont="1" applyFill="1" applyBorder="1" applyAlignment="1">
      <alignment vertical="top" wrapText="1"/>
    </xf>
    <xf numFmtId="164" fontId="4" fillId="2" borderId="41" xfId="0" applyNumberFormat="1" applyFont="1" applyFill="1" applyBorder="1" applyAlignment="1"/>
    <xf numFmtId="164" fontId="4" fillId="2" borderId="43" xfId="0" applyNumberFormat="1" applyFont="1" applyFill="1" applyBorder="1" applyAlignment="1"/>
    <xf numFmtId="164" fontId="4" fillId="2" borderId="44" xfId="0" applyNumberFormat="1" applyFont="1" applyFill="1" applyBorder="1" applyAlignment="1"/>
    <xf numFmtId="0" fontId="1" fillId="2" borderId="45" xfId="0" applyNumberFormat="1" applyFont="1" applyFill="1" applyBorder="1" applyAlignment="1"/>
    <xf numFmtId="164" fontId="1" fillId="2" borderId="41" xfId="0" applyNumberFormat="1" applyFont="1" applyFill="1" applyBorder="1" applyAlignment="1"/>
    <xf numFmtId="0" fontId="1" fillId="5" borderId="0" xfId="0" applyNumberFormat="1" applyFont="1" applyFill="1" applyBorder="1" applyAlignment="1">
      <alignment horizontal="center" vertical="top" wrapText="1"/>
    </xf>
    <xf numFmtId="0" fontId="23" fillId="2" borderId="0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horizontal="justify" vertical="top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1" fillId="2" borderId="47" xfId="0" applyNumberFormat="1" applyFont="1" applyFill="1" applyBorder="1" applyAlignment="1"/>
    <xf numFmtId="0" fontId="1" fillId="4" borderId="48" xfId="0" applyNumberFormat="1" applyFont="1" applyFill="1" applyBorder="1" applyAlignment="1">
      <alignment horizontal="center" vertical="top" wrapText="1"/>
    </xf>
    <xf numFmtId="0" fontId="1" fillId="2" borderId="46" xfId="0" applyNumberFormat="1" applyFont="1" applyFill="1" applyBorder="1" applyAlignment="1">
      <alignment horizontal="center" vertical="top" wrapText="1"/>
    </xf>
    <xf numFmtId="0" fontId="1" fillId="2" borderId="46" xfId="0" applyNumberFormat="1" applyFont="1" applyFill="1" applyBorder="1" applyAlignment="1">
      <alignment vertical="top" wrapText="1"/>
    </xf>
    <xf numFmtId="0" fontId="1" fillId="2" borderId="46" xfId="0" applyNumberFormat="1" applyFont="1" applyFill="1" applyBorder="1" applyAlignment="1">
      <alignment horizontal="left" vertical="top" wrapText="1"/>
    </xf>
    <xf numFmtId="0" fontId="1" fillId="2" borderId="46" xfId="0" applyNumberFormat="1" applyFont="1" applyFill="1" applyBorder="1" applyAlignment="1">
      <alignment horizontal="justify" vertical="top" wrapText="1"/>
    </xf>
    <xf numFmtId="0" fontId="1" fillId="2" borderId="46" xfId="0" applyNumberFormat="1" applyFont="1" applyFill="1" applyBorder="1" applyAlignment="1">
      <alignment horizontal="center" vertical="center" wrapText="1"/>
    </xf>
    <xf numFmtId="164" fontId="1" fillId="2" borderId="46" xfId="0" applyNumberFormat="1" applyFont="1" applyFill="1" applyBorder="1" applyAlignment="1">
      <alignment horizontal="center" vertical="center" wrapText="1"/>
    </xf>
    <xf numFmtId="164" fontId="1" fillId="5" borderId="46" xfId="0" applyNumberFormat="1" applyFont="1" applyFill="1" applyBorder="1" applyAlignment="1">
      <alignment horizontal="center" vertical="center" wrapText="1"/>
    </xf>
    <xf numFmtId="0" fontId="13" fillId="4" borderId="51" xfId="0" applyNumberFormat="1" applyFont="1" applyFill="1" applyBorder="1" applyAlignment="1">
      <alignment horizontal="center" vertical="top" wrapText="1"/>
    </xf>
    <xf numFmtId="49" fontId="14" fillId="2" borderId="42" xfId="0" applyNumberFormat="1" applyFont="1" applyFill="1" applyBorder="1" applyAlignment="1">
      <alignment horizontal="left" vertical="top" wrapText="1"/>
    </xf>
    <xf numFmtId="0" fontId="14" fillId="2" borderId="42" xfId="0" applyNumberFormat="1" applyFont="1" applyFill="1" applyBorder="1" applyAlignment="1">
      <alignment horizontal="center" vertical="center" wrapText="1"/>
    </xf>
    <xf numFmtId="0" fontId="14" fillId="2" borderId="48" xfId="0" applyNumberFormat="1" applyFont="1" applyFill="1" applyBorder="1" applyAlignment="1">
      <alignment horizontal="center" vertical="center" wrapText="1"/>
    </xf>
    <xf numFmtId="0" fontId="13" fillId="7" borderId="40" xfId="0" applyNumberFormat="1" applyFont="1" applyFill="1" applyBorder="1" applyAlignment="1">
      <alignment horizontal="center" vertical="top" wrapText="1"/>
    </xf>
    <xf numFmtId="0" fontId="13" fillId="2" borderId="32" xfId="0" applyNumberFormat="1" applyFont="1" applyFill="1" applyBorder="1" applyAlignment="1">
      <alignment horizontal="left" vertical="top" wrapText="1"/>
    </xf>
    <xf numFmtId="0" fontId="1" fillId="2" borderId="32" xfId="0" applyNumberFormat="1" applyFont="1" applyFill="1" applyBorder="1" applyAlignment="1">
      <alignment horizontal="center" vertical="center" wrapText="1"/>
    </xf>
    <xf numFmtId="164" fontId="13" fillId="2" borderId="32" xfId="0" applyNumberFormat="1" applyFont="1" applyFill="1" applyBorder="1" applyAlignment="1">
      <alignment horizontal="center" vertical="center" wrapText="1"/>
    </xf>
    <xf numFmtId="164" fontId="13" fillId="5" borderId="52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vertical="top" wrapText="1"/>
    </xf>
    <xf numFmtId="0" fontId="4" fillId="3" borderId="42" xfId="0" applyNumberFormat="1" applyFont="1" applyFill="1" applyBorder="1" applyAlignment="1">
      <alignment horizontal="center" vertical="top"/>
    </xf>
    <xf numFmtId="0" fontId="4" fillId="4" borderId="42" xfId="0" applyNumberFormat="1" applyFont="1" applyFill="1" applyBorder="1" applyAlignment="1">
      <alignment horizontal="center" vertical="top"/>
    </xf>
    <xf numFmtId="0" fontId="4" fillId="3" borderId="48" xfId="0" applyNumberFormat="1" applyFont="1" applyFill="1" applyBorder="1" applyAlignment="1">
      <alignment horizontal="center" vertical="top"/>
    </xf>
    <xf numFmtId="0" fontId="13" fillId="4" borderId="53" xfId="0" applyNumberFormat="1" applyFont="1" applyFill="1" applyBorder="1" applyAlignment="1">
      <alignment horizontal="center" vertical="top" wrapText="1"/>
    </xf>
    <xf numFmtId="49" fontId="14" fillId="2" borderId="54" xfId="0" applyNumberFormat="1" applyFont="1" applyFill="1" applyBorder="1" applyAlignment="1">
      <alignment horizontal="left" vertical="top" wrapText="1"/>
    </xf>
    <xf numFmtId="0" fontId="14" fillId="2" borderId="54" xfId="0" applyNumberFormat="1" applyFont="1" applyFill="1" applyBorder="1" applyAlignment="1">
      <alignment horizontal="center" vertical="center" wrapText="1"/>
    </xf>
    <xf numFmtId="0" fontId="14" fillId="2" borderId="55" xfId="0" applyNumberFormat="1" applyFont="1" applyFill="1" applyBorder="1" applyAlignment="1">
      <alignment horizontal="center" vertical="center" wrapText="1"/>
    </xf>
    <xf numFmtId="0" fontId="1" fillId="2" borderId="56" xfId="0" applyNumberFormat="1" applyFont="1" applyFill="1" applyBorder="1" applyAlignment="1"/>
    <xf numFmtId="164" fontId="1" fillId="2" borderId="3" xfId="0" applyNumberFormat="1" applyFont="1" applyFill="1" applyBorder="1" applyAlignment="1"/>
    <xf numFmtId="0" fontId="25" fillId="2" borderId="0" xfId="0" applyNumberFormat="1" applyFont="1" applyFill="1" applyBorder="1" applyAlignment="1">
      <alignment horizontal="left" vertical="top" wrapText="1"/>
    </xf>
    <xf numFmtId="0" fontId="1" fillId="2" borderId="57" xfId="0" applyNumberFormat="1" applyFont="1" applyFill="1" applyBorder="1" applyAlignment="1"/>
    <xf numFmtId="0" fontId="1" fillId="2" borderId="43" xfId="0" applyNumberFormat="1" applyFont="1" applyFill="1" applyBorder="1" applyAlignment="1"/>
    <xf numFmtId="0" fontId="13" fillId="5" borderId="46" xfId="0" applyNumberFormat="1" applyFont="1" applyFill="1" applyBorder="1" applyAlignment="1">
      <alignment horizontal="center" vertical="top" wrapText="1"/>
    </xf>
    <xf numFmtId="0" fontId="13" fillId="2" borderId="46" xfId="0" applyNumberFormat="1" applyFont="1" applyFill="1" applyBorder="1" applyAlignment="1">
      <alignment horizontal="left" vertical="top" wrapText="1"/>
    </xf>
    <xf numFmtId="0" fontId="13" fillId="2" borderId="46" xfId="0" applyNumberFormat="1" applyFont="1" applyFill="1" applyBorder="1" applyAlignment="1">
      <alignment horizontal="center" vertical="center" wrapText="1"/>
    </xf>
    <xf numFmtId="164" fontId="13" fillId="2" borderId="46" xfId="0" applyNumberFormat="1" applyFont="1" applyFill="1" applyBorder="1" applyAlignment="1">
      <alignment horizontal="center" vertical="center" wrapText="1"/>
    </xf>
    <xf numFmtId="164" fontId="13" fillId="5" borderId="46" xfId="0" applyNumberFormat="1" applyFont="1" applyFill="1" applyBorder="1" applyAlignment="1">
      <alignment horizontal="center" vertical="center" wrapText="1"/>
    </xf>
    <xf numFmtId="0" fontId="28" fillId="2" borderId="46" xfId="0" applyNumberFormat="1" applyFont="1" applyFill="1" applyBorder="1" applyAlignment="1">
      <alignment horizontal="left" vertical="top" wrapText="1"/>
    </xf>
    <xf numFmtId="0" fontId="13" fillId="2" borderId="32" xfId="0" applyNumberFormat="1" applyFont="1" applyFill="1" applyBorder="1" applyAlignment="1">
      <alignment horizontal="center" vertical="top" wrapText="1"/>
    </xf>
    <xf numFmtId="0" fontId="13" fillId="2" borderId="32" xfId="0" applyNumberFormat="1" applyFont="1" applyFill="1" applyBorder="1" applyAlignment="1">
      <alignment horizontal="center" vertical="center" wrapText="1"/>
    </xf>
    <xf numFmtId="164" fontId="13" fillId="5" borderId="32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Border="1" applyAlignment="1">
      <alignment horizontal="left" vertical="top" wrapText="1"/>
    </xf>
    <xf numFmtId="0" fontId="13" fillId="5" borderId="53" xfId="0" applyNumberFormat="1" applyFont="1" applyFill="1" applyBorder="1" applyAlignment="1">
      <alignment horizontal="center" vertical="top" wrapText="1"/>
    </xf>
    <xf numFmtId="164" fontId="14" fillId="2" borderId="54" xfId="0" applyNumberFormat="1" applyFont="1" applyFill="1" applyBorder="1" applyAlignment="1">
      <alignment horizontal="center" vertical="center" wrapText="1"/>
    </xf>
    <xf numFmtId="164" fontId="14" fillId="2" borderId="55" xfId="0" applyNumberFormat="1" applyFont="1" applyFill="1" applyBorder="1" applyAlignment="1">
      <alignment horizontal="center" vertical="center" wrapText="1"/>
    </xf>
    <xf numFmtId="49" fontId="28" fillId="2" borderId="32" xfId="0" applyNumberFormat="1" applyFont="1" applyFill="1" applyBorder="1" applyAlignment="1">
      <alignment horizontal="left" vertical="top" wrapText="1"/>
    </xf>
    <xf numFmtId="0" fontId="28" fillId="2" borderId="20" xfId="0" applyNumberFormat="1" applyFont="1" applyFill="1" applyBorder="1" applyAlignment="1">
      <alignment horizontal="center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49" fontId="28" fillId="2" borderId="4" xfId="0" applyNumberFormat="1" applyFont="1" applyFill="1" applyBorder="1" applyAlignment="1">
      <alignment horizontal="left" vertical="top" wrapText="1"/>
    </xf>
    <xf numFmtId="164" fontId="28" fillId="2" borderId="4" xfId="0" applyNumberFormat="1" applyFont="1" applyFill="1" applyBorder="1" applyAlignment="1">
      <alignment horizontal="center" vertical="center" wrapText="1"/>
    </xf>
    <xf numFmtId="164" fontId="28" fillId="5" borderId="6" xfId="0" applyNumberFormat="1" applyFont="1" applyFill="1" applyBorder="1" applyAlignment="1">
      <alignment horizontal="center" vertical="center" wrapText="1"/>
    </xf>
    <xf numFmtId="0" fontId="27" fillId="2" borderId="17" xfId="0" applyNumberFormat="1" applyFont="1" applyFill="1" applyBorder="1" applyAlignment="1"/>
    <xf numFmtId="0" fontId="27" fillId="2" borderId="1" xfId="0" applyNumberFormat="1" applyFont="1" applyFill="1" applyBorder="1" applyAlignment="1"/>
    <xf numFmtId="0" fontId="27" fillId="0" borderId="0" xfId="0" applyNumberFormat="1" applyFont="1" applyAlignment="1"/>
    <xf numFmtId="0" fontId="27" fillId="2" borderId="4" xfId="0" applyNumberFormat="1" applyFont="1" applyFill="1" applyBorder="1" applyAlignment="1">
      <alignment horizontal="left" vertical="top" wrapText="1"/>
    </xf>
    <xf numFmtId="0" fontId="22" fillId="2" borderId="4" xfId="0" applyNumberFormat="1" applyFont="1" applyFill="1" applyBorder="1" applyAlignment="1">
      <alignment horizontal="left" vertical="top" wrapText="1"/>
    </xf>
    <xf numFmtId="0" fontId="29" fillId="2" borderId="46" xfId="0" applyNumberFormat="1" applyFont="1" applyFill="1" applyBorder="1" applyAlignment="1">
      <alignment horizontal="justify" vertical="top" wrapText="1"/>
    </xf>
    <xf numFmtId="164" fontId="1" fillId="2" borderId="46" xfId="0" applyNumberFormat="1" applyFont="1" applyFill="1" applyBorder="1" applyAlignment="1">
      <alignment horizontal="right" vertical="center" wrapText="1"/>
    </xf>
    <xf numFmtId="0" fontId="22" fillId="2" borderId="4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>
      <alignment horizontal="center" wrapText="1"/>
    </xf>
    <xf numFmtId="0" fontId="22" fillId="2" borderId="24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/>
    <xf numFmtId="49" fontId="7" fillId="3" borderId="4" xfId="0" applyNumberFormat="1" applyFont="1" applyFill="1" applyBorder="1" applyAlignment="1">
      <alignment horizontal="center" vertical="top" wrapText="1"/>
    </xf>
    <xf numFmtId="0" fontId="1" fillId="4" borderId="33" xfId="0" applyNumberFormat="1" applyFont="1" applyFill="1" applyBorder="1" applyAlignment="1">
      <alignment horizontal="center" vertical="top" wrapText="1"/>
    </xf>
    <xf numFmtId="0" fontId="1" fillId="4" borderId="34" xfId="0" applyNumberFormat="1" applyFont="1" applyFill="1" applyBorder="1" applyAlignment="1">
      <alignment horizontal="center" vertical="top" wrapText="1"/>
    </xf>
    <xf numFmtId="0" fontId="1" fillId="4" borderId="35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7" fillId="3" borderId="4" xfId="0" applyNumberFormat="1" applyFont="1" applyFill="1" applyBorder="1" applyAlignment="1">
      <alignment horizontal="left" vertical="top" wrapText="1"/>
    </xf>
    <xf numFmtId="0" fontId="4" fillId="3" borderId="31" xfId="0" applyNumberFormat="1" applyFont="1" applyFill="1" applyBorder="1" applyAlignment="1">
      <alignment horizontal="center" vertical="top"/>
    </xf>
    <xf numFmtId="0" fontId="4" fillId="3" borderId="32" xfId="0" applyNumberFormat="1" applyFont="1" applyFill="1" applyBorder="1" applyAlignment="1">
      <alignment horizontal="center" vertical="top"/>
    </xf>
    <xf numFmtId="0" fontId="7" fillId="3" borderId="4" xfId="0" applyNumberFormat="1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vertical="top" wrapText="1"/>
    </xf>
    <xf numFmtId="0" fontId="11" fillId="2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 wrapText="1"/>
    </xf>
    <xf numFmtId="0" fontId="27" fillId="4" borderId="49" xfId="0" applyNumberFormat="1" applyFont="1" applyFill="1" applyBorder="1" applyAlignment="1">
      <alignment horizontal="center" vertical="top" wrapText="1"/>
    </xf>
    <xf numFmtId="0" fontId="27" fillId="4" borderId="10" xfId="0" applyNumberFormat="1" applyFont="1" applyFill="1" applyBorder="1" applyAlignment="1">
      <alignment horizontal="center" vertical="top" wrapText="1"/>
    </xf>
    <xf numFmtId="0" fontId="27" fillId="4" borderId="50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/>
    </xf>
    <xf numFmtId="0" fontId="12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4" fillId="3" borderId="24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top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top"/>
    </xf>
    <xf numFmtId="0" fontId="4" fillId="3" borderId="28" xfId="0" applyNumberFormat="1" applyFont="1" applyFill="1" applyBorder="1" applyAlignment="1">
      <alignment horizontal="center" vertical="top"/>
    </xf>
    <xf numFmtId="0" fontId="4" fillId="2" borderId="9" xfId="0" applyNumberFormat="1" applyFont="1" applyFill="1" applyBorder="1" applyAlignment="1">
      <alignment horizontal="left" vertical="top"/>
    </xf>
    <xf numFmtId="0" fontId="4" fillId="2" borderId="58" xfId="0" applyNumberFormat="1" applyFont="1" applyFill="1" applyBorder="1" applyAlignment="1">
      <alignment horizontal="left" vertical="top"/>
    </xf>
    <xf numFmtId="0" fontId="4" fillId="2" borderId="11" xfId="0" applyNumberFormat="1" applyFont="1" applyFill="1" applyBorder="1" applyAlignment="1">
      <alignment horizontal="left" vertical="top"/>
    </xf>
    <xf numFmtId="0" fontId="13" fillId="4" borderId="42" xfId="0" applyNumberFormat="1" applyFont="1" applyFill="1" applyBorder="1" applyAlignment="1">
      <alignment horizontal="center" vertical="top" wrapText="1"/>
    </xf>
    <xf numFmtId="0" fontId="13" fillId="4" borderId="54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4" fillId="3" borderId="27" xfId="0" applyNumberFormat="1" applyFont="1" applyFill="1" applyBorder="1" applyAlignment="1">
      <alignment horizontal="center" vertical="center"/>
    </xf>
    <xf numFmtId="0" fontId="4" fillId="3" borderId="20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top" wrapText="1"/>
    </xf>
    <xf numFmtId="0" fontId="4" fillId="3" borderId="24" xfId="0" applyNumberFormat="1" applyFont="1" applyFill="1" applyBorder="1" applyAlignment="1">
      <alignment horizontal="justify" vertical="top" wrapText="1"/>
    </xf>
    <xf numFmtId="0" fontId="4" fillId="3" borderId="4" xfId="0" applyNumberFormat="1" applyFont="1" applyFill="1" applyBorder="1" applyAlignment="1">
      <alignment horizontal="justify" vertical="top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14" fillId="3" borderId="24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4" fillId="3" borderId="5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top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19" xfId="0" applyNumberFormat="1" applyFont="1" applyFill="1" applyBorder="1" applyAlignment="1">
      <alignment horizontal="left" vertical="top"/>
    </xf>
    <xf numFmtId="0" fontId="4" fillId="2" borderId="19" xfId="0" applyNumberFormat="1" applyFont="1" applyFill="1" applyBorder="1" applyAlignment="1">
      <alignment horizontal="left" vertical="top" wrapText="1"/>
    </xf>
    <xf numFmtId="0" fontId="4" fillId="3" borderId="42" xfId="0" applyNumberFormat="1" applyFont="1" applyFill="1" applyBorder="1" applyAlignment="1">
      <alignment horizontal="center" vertical="top"/>
    </xf>
    <xf numFmtId="0" fontId="13" fillId="4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0" fontId="4" fillId="2" borderId="58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 vertical="top" wrapText="1"/>
    </xf>
    <xf numFmtId="0" fontId="4" fillId="6" borderId="4" xfId="0" applyNumberFormat="1" applyFont="1" applyFill="1" applyBorder="1" applyAlignment="1">
      <alignment horizontal="center" vertical="top" wrapText="1"/>
    </xf>
    <xf numFmtId="0" fontId="18" fillId="2" borderId="36" xfId="0" applyNumberFormat="1" applyFont="1" applyFill="1" applyBorder="1" applyAlignment="1">
      <alignment horizontal="left"/>
    </xf>
    <xf numFmtId="0" fontId="18" fillId="2" borderId="26" xfId="0" applyNumberFormat="1" applyFont="1" applyFill="1" applyBorder="1" applyAlignment="1">
      <alignment horizontal="left"/>
    </xf>
    <xf numFmtId="0" fontId="18" fillId="2" borderId="37" xfId="0" applyNumberFormat="1" applyFont="1" applyFill="1" applyBorder="1" applyAlignment="1">
      <alignment horizontal="left"/>
    </xf>
    <xf numFmtId="0" fontId="19" fillId="2" borderId="36" xfId="0" applyNumberFormat="1" applyFont="1" applyFill="1" applyBorder="1" applyAlignment="1">
      <alignment vertical="top" wrapText="1"/>
    </xf>
    <xf numFmtId="0" fontId="19" fillId="2" borderId="26" xfId="0" applyNumberFormat="1" applyFont="1" applyFill="1" applyBorder="1" applyAlignment="1">
      <alignment vertical="top" wrapText="1"/>
    </xf>
    <xf numFmtId="0" fontId="19" fillId="2" borderId="28" xfId="0" applyNumberFormat="1" applyFont="1" applyFill="1" applyBorder="1" applyAlignment="1">
      <alignment vertical="top" wrapText="1"/>
    </xf>
    <xf numFmtId="0" fontId="4" fillId="2" borderId="36" xfId="0" applyNumberFormat="1" applyFont="1" applyFill="1" applyBorder="1" applyAlignment="1">
      <alignment vertical="top" wrapText="1"/>
    </xf>
    <xf numFmtId="0" fontId="4" fillId="2" borderId="14" xfId="0" applyNumberFormat="1" applyFont="1" applyFill="1" applyBorder="1" applyAlignment="1">
      <alignment vertical="top" wrapText="1"/>
    </xf>
    <xf numFmtId="0" fontId="4" fillId="2" borderId="26" xfId="0" applyNumberFormat="1" applyFont="1" applyFill="1" applyBorder="1" applyAlignment="1">
      <alignment vertical="top" wrapText="1"/>
    </xf>
    <xf numFmtId="3" fontId="4" fillId="2" borderId="4" xfId="0" applyNumberFormat="1" applyFont="1" applyFill="1" applyBorder="1" applyAlignment="1">
      <alignment horizontal="left"/>
    </xf>
    <xf numFmtId="0" fontId="18" fillId="2" borderId="21" xfId="0" applyNumberFormat="1" applyFont="1" applyFill="1" applyBorder="1" applyAlignment="1">
      <alignment horizontal="left"/>
    </xf>
    <xf numFmtId="0" fontId="18" fillId="2" borderId="14" xfId="0" applyNumberFormat="1" applyFont="1" applyFill="1" applyBorder="1" applyAlignment="1">
      <alignment horizontal="left"/>
    </xf>
    <xf numFmtId="0" fontId="18" fillId="2" borderId="22" xfId="0" applyNumberFormat="1" applyFont="1" applyFill="1" applyBorder="1" applyAlignment="1">
      <alignment horizontal="left"/>
    </xf>
    <xf numFmtId="0" fontId="21" fillId="2" borderId="1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/>
    </xf>
    <xf numFmtId="0" fontId="4" fillId="2" borderId="3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2C2C2"/>
      <rgbColor rgb="00DD0806"/>
      <rgbColor rgb="001FB714"/>
      <rgbColor rgb="0033CCCC"/>
      <rgbColor rgb="00FCF305"/>
      <rgbColor rgb="00FFFFFF"/>
      <rgbColor rgb="00FFCC00"/>
      <rgbColor rgb="000066C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5"/>
  <sheetViews>
    <sheetView showGridLines="0" zoomScale="85" zoomScaleNormal="85" workbookViewId="0">
      <selection activeCell="T14" sqref="T14"/>
    </sheetView>
  </sheetViews>
  <sheetFormatPr baseColWidth="10" defaultColWidth="10.25" defaultRowHeight="20.100000000000001" customHeight="1"/>
  <cols>
    <col min="1" max="1" width="5" style="1" customWidth="1"/>
    <col min="2" max="2" width="17" style="1" customWidth="1"/>
    <col min="3" max="3" width="9.25" style="1" customWidth="1"/>
    <col min="4" max="4" width="15.875" style="1" customWidth="1"/>
    <col min="5" max="5" width="2" style="1" customWidth="1"/>
    <col min="6" max="6" width="1.875" style="1" customWidth="1"/>
    <col min="7" max="7" width="2.125" style="1" customWidth="1"/>
    <col min="8" max="8" width="2" style="1" customWidth="1"/>
    <col min="9" max="11" width="2.125" style="1" customWidth="1"/>
    <col min="12" max="13" width="2" style="1" customWidth="1"/>
    <col min="14" max="14" width="2.125" style="1" customWidth="1"/>
    <col min="15" max="16" width="2" style="1" customWidth="1"/>
    <col min="17" max="17" width="12" style="1" customWidth="1"/>
    <col min="18" max="18" width="12.25" style="1" customWidth="1"/>
    <col min="19" max="19" width="8.625" style="1" customWidth="1"/>
    <col min="20" max="21" width="9.875" style="1" customWidth="1"/>
    <col min="22" max="22" width="10.625" style="1" customWidth="1"/>
    <col min="23" max="23" width="9.875" style="1" customWidth="1"/>
    <col min="24" max="24" width="10.75" style="1" customWidth="1"/>
    <col min="25" max="25" width="9.25" style="1" customWidth="1"/>
    <col min="26" max="26" width="9.875" style="1" customWidth="1"/>
    <col min="27" max="27" width="9.25" style="1" customWidth="1"/>
    <col min="28" max="16384" width="10.25" style="1"/>
  </cols>
  <sheetData>
    <row r="1" spans="1:27" ht="15.75" customHeight="1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"/>
      <c r="Z1" s="3"/>
      <c r="AA1" s="3"/>
    </row>
    <row r="2" spans="1:27" ht="15.75" customHeight="1">
      <c r="A2" s="307" t="s">
        <v>167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"/>
      <c r="Z2" s="3"/>
      <c r="AA2" s="3"/>
    </row>
    <row r="3" spans="1:27" ht="15.75" customHeight="1">
      <c r="A3" s="307" t="s">
        <v>151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"/>
      <c r="Z3" s="3"/>
      <c r="AA3" s="3"/>
    </row>
    <row r="4" spans="1:27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  <c r="Z4" s="3"/>
      <c r="AA4" s="3"/>
    </row>
    <row r="5" spans="1:27" ht="12.75" customHeight="1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5"/>
      <c r="AA5" s="5"/>
    </row>
    <row r="6" spans="1:27" ht="12.75" customHeight="1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  <c r="Y6" s="5"/>
      <c r="Z6" s="5"/>
      <c r="AA6" s="5"/>
    </row>
    <row r="7" spans="1:27" ht="12.75" customHeight="1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5"/>
      <c r="Z7" s="5"/>
      <c r="AA7" s="5"/>
    </row>
    <row r="8" spans="1:27" ht="12.75" customHeight="1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5"/>
      <c r="Z8" s="5"/>
      <c r="AA8" s="5"/>
    </row>
    <row r="9" spans="1:27" ht="12.75" customHeight="1">
      <c r="A9" s="6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9"/>
      <c r="Y9" s="5"/>
      <c r="Z9" s="5"/>
      <c r="AA9" s="5"/>
    </row>
    <row r="10" spans="1:27" ht="12.75" customHeight="1">
      <c r="A10" s="308" t="s">
        <v>5</v>
      </c>
      <c r="B10" s="302" t="s">
        <v>6</v>
      </c>
      <c r="C10" s="302" t="s">
        <v>7</v>
      </c>
      <c r="D10" s="309" t="s">
        <v>8</v>
      </c>
      <c r="E10" s="302" t="s">
        <v>9</v>
      </c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 t="s">
        <v>10</v>
      </c>
      <c r="R10" s="302" t="s">
        <v>11</v>
      </c>
      <c r="S10" s="311" t="s">
        <v>12</v>
      </c>
      <c r="T10" s="311"/>
      <c r="U10" s="311"/>
      <c r="V10" s="311"/>
      <c r="W10" s="311"/>
      <c r="X10" s="311"/>
      <c r="Y10" s="12"/>
      <c r="Z10" s="11"/>
      <c r="AA10" s="11"/>
    </row>
    <row r="11" spans="1:27" ht="42" customHeight="1">
      <c r="A11" s="308"/>
      <c r="B11" s="302"/>
      <c r="C11" s="302"/>
      <c r="D11" s="310"/>
      <c r="E11" s="13" t="s">
        <v>13</v>
      </c>
      <c r="F11" s="13" t="s">
        <v>14</v>
      </c>
      <c r="G11" s="13" t="s">
        <v>15</v>
      </c>
      <c r="H11" s="13" t="s">
        <v>16</v>
      </c>
      <c r="I11" s="13" t="s">
        <v>15</v>
      </c>
      <c r="J11" s="13" t="s">
        <v>17</v>
      </c>
      <c r="K11" s="13" t="s">
        <v>17</v>
      </c>
      <c r="L11" s="13" t="s">
        <v>16</v>
      </c>
      <c r="M11" s="13" t="s">
        <v>18</v>
      </c>
      <c r="N11" s="13" t="s">
        <v>19</v>
      </c>
      <c r="O11" s="13" t="s">
        <v>20</v>
      </c>
      <c r="P11" s="13" t="s">
        <v>21</v>
      </c>
      <c r="Q11" s="302"/>
      <c r="R11" s="302"/>
      <c r="S11" s="14" t="s">
        <v>22</v>
      </c>
      <c r="T11" s="10" t="s">
        <v>23</v>
      </c>
      <c r="U11" s="14" t="s">
        <v>22</v>
      </c>
      <c r="V11" s="10" t="s">
        <v>23</v>
      </c>
      <c r="W11" s="15" t="s">
        <v>24</v>
      </c>
      <c r="X11" s="10" t="s">
        <v>25</v>
      </c>
      <c r="Y11" s="16"/>
      <c r="Z11" s="5"/>
      <c r="AA11" s="5"/>
    </row>
    <row r="12" spans="1:27" ht="44.25" customHeight="1">
      <c r="A12" s="17">
        <v>1.1000000000000001</v>
      </c>
      <c r="B12" s="303" t="s">
        <v>26</v>
      </c>
      <c r="C12" s="304"/>
      <c r="D12" s="30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20"/>
      <c r="S12" s="21"/>
      <c r="T12" s="21"/>
      <c r="U12" s="21"/>
      <c r="V12" s="21"/>
      <c r="W12" s="21"/>
      <c r="X12" s="21"/>
      <c r="Y12" s="16"/>
      <c r="Z12" s="5"/>
      <c r="AA12" s="5"/>
    </row>
    <row r="13" spans="1:27" ht="121.5" customHeight="1">
      <c r="A13" s="22" t="s">
        <v>27</v>
      </c>
      <c r="B13" s="23" t="s">
        <v>142</v>
      </c>
      <c r="C13" s="24" t="s">
        <v>28</v>
      </c>
      <c r="D13" s="295" t="s">
        <v>143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/>
      <c r="K13" s="24"/>
      <c r="L13" s="24"/>
      <c r="M13" s="24"/>
      <c r="N13" s="24"/>
      <c r="O13" s="24"/>
      <c r="P13" s="24"/>
      <c r="Q13" s="25" t="s">
        <v>144</v>
      </c>
      <c r="R13" s="25" t="s">
        <v>30</v>
      </c>
      <c r="S13" s="25" t="s">
        <v>178</v>
      </c>
      <c r="T13" s="26">
        <f>2281.29 +5000</f>
        <v>7281.29</v>
      </c>
      <c r="U13" s="26" t="s">
        <v>31</v>
      </c>
      <c r="V13" s="26">
        <v>5000</v>
      </c>
      <c r="W13" s="26">
        <v>0</v>
      </c>
      <c r="X13" s="27">
        <f>V13+T13</f>
        <v>12281.29</v>
      </c>
      <c r="Y13" s="16"/>
      <c r="Z13" s="5"/>
      <c r="AA13" s="5"/>
    </row>
    <row r="14" spans="1:27" ht="93" customHeight="1">
      <c r="A14" s="22" t="s">
        <v>32</v>
      </c>
      <c r="B14" s="23" t="s">
        <v>33</v>
      </c>
      <c r="C14" s="24" t="s">
        <v>28</v>
      </c>
      <c r="D14" s="294" t="s">
        <v>146</v>
      </c>
      <c r="E14" s="24" t="s">
        <v>29</v>
      </c>
      <c r="F14" s="24" t="s">
        <v>29</v>
      </c>
      <c r="G14" s="24" t="s">
        <v>29</v>
      </c>
      <c r="H14" s="24"/>
      <c r="I14" s="24"/>
      <c r="J14" s="24"/>
      <c r="K14" s="24"/>
      <c r="L14" s="24"/>
      <c r="M14" s="24"/>
      <c r="N14" s="24"/>
      <c r="O14" s="24"/>
      <c r="P14" s="24"/>
      <c r="Q14" s="19" t="s">
        <v>147</v>
      </c>
      <c r="R14" s="25" t="s">
        <v>34</v>
      </c>
      <c r="S14" s="25" t="s">
        <v>149</v>
      </c>
      <c r="T14" s="26">
        <f>2281.29/2</f>
        <v>1140.645</v>
      </c>
      <c r="U14" s="26" t="s">
        <v>31</v>
      </c>
      <c r="V14" s="26">
        <v>5000</v>
      </c>
      <c r="W14" s="26">
        <v>0</v>
      </c>
      <c r="X14" s="27">
        <f>T14+V14</f>
        <v>6140.6450000000004</v>
      </c>
      <c r="Y14" s="16"/>
      <c r="Z14" s="28"/>
      <c r="AA14" s="5"/>
    </row>
    <row r="15" spans="1:27" ht="124.5" customHeight="1">
      <c r="A15" s="22" t="s">
        <v>35</v>
      </c>
      <c r="B15" s="23" t="s">
        <v>159</v>
      </c>
      <c r="C15" s="24" t="s">
        <v>28</v>
      </c>
      <c r="D15" s="294" t="s">
        <v>141</v>
      </c>
      <c r="E15" s="24"/>
      <c r="F15" s="24" t="s">
        <v>29</v>
      </c>
      <c r="G15" s="24" t="s">
        <v>29</v>
      </c>
      <c r="H15" s="24" t="s">
        <v>29</v>
      </c>
      <c r="I15" s="24" t="s">
        <v>29</v>
      </c>
      <c r="J15" s="24"/>
      <c r="K15" s="24"/>
      <c r="L15" s="24"/>
      <c r="M15" s="24"/>
      <c r="N15" s="24"/>
      <c r="O15" s="24"/>
      <c r="P15" s="24"/>
      <c r="Q15" s="25" t="s">
        <v>148</v>
      </c>
      <c r="R15" s="25" t="s">
        <v>36</v>
      </c>
      <c r="S15" s="25" t="s">
        <v>149</v>
      </c>
      <c r="T15" s="26">
        <f>2281.29/2</f>
        <v>1140.645</v>
      </c>
      <c r="U15" s="26" t="s">
        <v>31</v>
      </c>
      <c r="V15" s="26">
        <v>3000</v>
      </c>
      <c r="W15" s="26">
        <v>0</v>
      </c>
      <c r="X15" s="27">
        <f>T15+V15</f>
        <v>4140.6450000000004</v>
      </c>
      <c r="Y15" s="16"/>
      <c r="Z15" s="28"/>
      <c r="AA15" s="5"/>
    </row>
    <row r="16" spans="1:27" ht="18.75" customHeigh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31"/>
      <c r="S16" s="33"/>
      <c r="T16" s="34"/>
      <c r="U16" s="34"/>
      <c r="V16" s="34"/>
      <c r="W16" s="35"/>
      <c r="X16" s="36">
        <f>X13+X14+X15</f>
        <v>22562.58</v>
      </c>
      <c r="Y16" s="16"/>
      <c r="Z16" s="28"/>
      <c r="AA16" s="5"/>
    </row>
    <row r="17" spans="1:27" ht="18.75" customHeight="1">
      <c r="A17" s="37"/>
      <c r="B17" s="38">
        <v>2280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39"/>
      <c r="S17" s="41"/>
      <c r="T17" s="42"/>
      <c r="U17" s="42"/>
      <c r="V17" s="42"/>
      <c r="W17" s="43"/>
      <c r="X17" s="44"/>
      <c r="Y17" s="45"/>
      <c r="Z17" s="28"/>
      <c r="AA17" s="5"/>
    </row>
    <row r="18" spans="1:27" ht="18.75" customHeight="1">
      <c r="A18" s="37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39"/>
      <c r="S18" s="41"/>
      <c r="T18" s="42"/>
      <c r="U18" s="42"/>
      <c r="V18" s="42"/>
      <c r="W18" s="43"/>
      <c r="X18" s="46"/>
      <c r="Y18" s="45"/>
      <c r="Z18" s="28"/>
      <c r="AA18" s="5"/>
    </row>
    <row r="19" spans="1:27" ht="18.75" customHeight="1">
      <c r="A19" s="37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39"/>
      <c r="S19" s="41"/>
      <c r="T19" s="42"/>
      <c r="U19" s="42"/>
      <c r="V19" s="42"/>
      <c r="W19" s="43"/>
      <c r="X19" s="46"/>
      <c r="Y19" s="45"/>
      <c r="Z19" s="28"/>
      <c r="AA19" s="5"/>
    </row>
    <row r="20" spans="1:27" ht="50.25" customHeight="1">
      <c r="A20" s="47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  <c r="R20" s="49"/>
      <c r="S20" s="51"/>
      <c r="T20" s="52"/>
      <c r="U20" s="52"/>
      <c r="V20" s="52"/>
      <c r="W20" s="53"/>
      <c r="X20" s="54"/>
      <c r="Y20" s="45"/>
      <c r="Z20" s="28"/>
      <c r="AA20" s="5"/>
    </row>
    <row r="21" spans="1:27" ht="26.25" customHeight="1">
      <c r="A21" s="308" t="s">
        <v>5</v>
      </c>
      <c r="B21" s="302" t="s">
        <v>6</v>
      </c>
      <c r="C21" s="302" t="s">
        <v>7</v>
      </c>
      <c r="D21" s="306" t="s">
        <v>8</v>
      </c>
      <c r="E21" s="302" t="s">
        <v>9</v>
      </c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 t="s">
        <v>10</v>
      </c>
      <c r="R21" s="302" t="s">
        <v>11</v>
      </c>
      <c r="S21" s="311" t="s">
        <v>12</v>
      </c>
      <c r="T21" s="311"/>
      <c r="U21" s="311"/>
      <c r="V21" s="311"/>
      <c r="W21" s="311"/>
      <c r="X21" s="311"/>
      <c r="Y21" s="16"/>
      <c r="Z21" s="28"/>
      <c r="AA21" s="5"/>
    </row>
    <row r="22" spans="1:27" ht="27.75" customHeight="1">
      <c r="A22" s="308"/>
      <c r="B22" s="302"/>
      <c r="C22" s="302"/>
      <c r="D22" s="306"/>
      <c r="E22" s="13" t="s">
        <v>13</v>
      </c>
      <c r="F22" s="13" t="s">
        <v>14</v>
      </c>
      <c r="G22" s="13" t="s">
        <v>15</v>
      </c>
      <c r="H22" s="13" t="s">
        <v>16</v>
      </c>
      <c r="I22" s="13" t="s">
        <v>15</v>
      </c>
      <c r="J22" s="13" t="s">
        <v>17</v>
      </c>
      <c r="K22" s="13" t="s">
        <v>17</v>
      </c>
      <c r="L22" s="13" t="s">
        <v>16</v>
      </c>
      <c r="M22" s="13" t="s">
        <v>18</v>
      </c>
      <c r="N22" s="13" t="s">
        <v>19</v>
      </c>
      <c r="O22" s="13" t="s">
        <v>20</v>
      </c>
      <c r="P22" s="13" t="s">
        <v>21</v>
      </c>
      <c r="Q22" s="302"/>
      <c r="R22" s="302"/>
      <c r="S22" s="14" t="s">
        <v>22</v>
      </c>
      <c r="T22" s="10" t="s">
        <v>23</v>
      </c>
      <c r="U22" s="14" t="s">
        <v>22</v>
      </c>
      <c r="V22" s="10" t="s">
        <v>23</v>
      </c>
      <c r="W22" s="15" t="s">
        <v>24</v>
      </c>
      <c r="X22" s="10" t="s">
        <v>25</v>
      </c>
      <c r="Y22" s="16"/>
      <c r="Z22" s="28"/>
      <c r="AA22" s="5"/>
    </row>
    <row r="23" spans="1:27" ht="84.75" customHeight="1">
      <c r="A23" s="22" t="s">
        <v>37</v>
      </c>
      <c r="B23" s="23" t="s">
        <v>38</v>
      </c>
      <c r="C23" s="24" t="s">
        <v>28</v>
      </c>
      <c r="D23" s="24" t="s">
        <v>39</v>
      </c>
      <c r="E23" s="25" t="s">
        <v>29</v>
      </c>
      <c r="F23" s="25" t="s">
        <v>29</v>
      </c>
      <c r="G23" s="25" t="s">
        <v>29</v>
      </c>
      <c r="H23" s="25" t="s">
        <v>29</v>
      </c>
      <c r="I23" s="25"/>
      <c r="J23" s="25"/>
      <c r="K23" s="25"/>
      <c r="L23" s="25"/>
      <c r="M23" s="25"/>
      <c r="N23" s="25"/>
      <c r="O23" s="25"/>
      <c r="P23" s="25"/>
      <c r="Q23" s="19" t="s">
        <v>40</v>
      </c>
      <c r="R23" s="24" t="s">
        <v>41</v>
      </c>
      <c r="S23" s="25" t="s">
        <v>149</v>
      </c>
      <c r="T23" s="26">
        <v>0</v>
      </c>
      <c r="U23" s="26" t="s">
        <v>31</v>
      </c>
      <c r="V23" s="26">
        <v>5000</v>
      </c>
      <c r="W23" s="26">
        <v>0</v>
      </c>
      <c r="X23" s="27">
        <f>T23+V23+W23</f>
        <v>5000</v>
      </c>
      <c r="Y23" s="16"/>
      <c r="Z23" s="56"/>
      <c r="AA23" s="5"/>
    </row>
    <row r="24" spans="1:27" ht="76.5" customHeight="1">
      <c r="A24" s="22" t="s">
        <v>42</v>
      </c>
      <c r="B24" s="186" t="s">
        <v>156</v>
      </c>
      <c r="C24" s="24" t="s">
        <v>28</v>
      </c>
      <c r="D24" s="24" t="s">
        <v>43</v>
      </c>
      <c r="E24" s="25" t="s">
        <v>29</v>
      </c>
      <c r="F24" s="25"/>
      <c r="G24" s="25" t="s">
        <v>29</v>
      </c>
      <c r="H24" s="25"/>
      <c r="I24" s="25" t="s">
        <v>29</v>
      </c>
      <c r="J24" s="25"/>
      <c r="K24" s="25"/>
      <c r="L24" s="25" t="s">
        <v>29</v>
      </c>
      <c r="M24" s="25"/>
      <c r="N24" s="25"/>
      <c r="O24" s="25" t="s">
        <v>29</v>
      </c>
      <c r="P24" s="25"/>
      <c r="Q24" s="19" t="s">
        <v>40</v>
      </c>
      <c r="R24" s="24" t="s">
        <v>44</v>
      </c>
      <c r="S24" s="25" t="s">
        <v>149</v>
      </c>
      <c r="T24" s="26">
        <v>0</v>
      </c>
      <c r="U24" s="25" t="s">
        <v>150</v>
      </c>
      <c r="V24" s="26">
        <v>30000</v>
      </c>
      <c r="W24" s="26">
        <v>0</v>
      </c>
      <c r="X24" s="27">
        <f>T24+V24+W24</f>
        <v>30000</v>
      </c>
      <c r="Y24" s="16"/>
      <c r="Z24" s="5"/>
      <c r="AA24" s="5"/>
    </row>
    <row r="25" spans="1:27" ht="40.5" customHeight="1">
      <c r="A25" s="242">
        <v>1.2</v>
      </c>
      <c r="B25" s="315" t="s">
        <v>46</v>
      </c>
      <c r="C25" s="316"/>
      <c r="D25" s="317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5"/>
      <c r="T25" s="226"/>
      <c r="U25" s="226"/>
      <c r="V25" s="226"/>
      <c r="W25" s="226"/>
      <c r="X25" s="227"/>
      <c r="Y25" s="16"/>
      <c r="Z25" s="5"/>
      <c r="AA25" s="5"/>
    </row>
    <row r="26" spans="1:27" ht="120.75" customHeight="1">
      <c r="A26" s="243" t="s">
        <v>47</v>
      </c>
      <c r="B26" s="244" t="s">
        <v>160</v>
      </c>
      <c r="C26" s="245" t="s">
        <v>28</v>
      </c>
      <c r="D26" s="245" t="s">
        <v>157</v>
      </c>
      <c r="E26" s="247" t="s">
        <v>29</v>
      </c>
      <c r="F26" s="247" t="s">
        <v>29</v>
      </c>
      <c r="G26" s="247" t="s">
        <v>29</v>
      </c>
      <c r="H26" s="247" t="s">
        <v>29</v>
      </c>
      <c r="I26" s="247" t="s">
        <v>29</v>
      </c>
      <c r="J26" s="247" t="s">
        <v>29</v>
      </c>
      <c r="K26" s="247" t="s">
        <v>29</v>
      </c>
      <c r="L26" s="247" t="s">
        <v>29</v>
      </c>
      <c r="M26" s="247" t="s">
        <v>29</v>
      </c>
      <c r="N26" s="247" t="s">
        <v>29</v>
      </c>
      <c r="O26" s="247" t="s">
        <v>29</v>
      </c>
      <c r="P26" s="247" t="s">
        <v>29</v>
      </c>
      <c r="Q26" s="246" t="s">
        <v>161</v>
      </c>
      <c r="R26" s="245" t="s">
        <v>158</v>
      </c>
      <c r="S26" s="25" t="s">
        <v>149</v>
      </c>
      <c r="T26" s="248"/>
      <c r="U26" s="247" t="s">
        <v>45</v>
      </c>
      <c r="V26" s="248">
        <v>1800</v>
      </c>
      <c r="W26" s="248"/>
      <c r="X26" s="249">
        <f>T26+V26+W26</f>
        <v>1800</v>
      </c>
      <c r="Y26" s="45"/>
      <c r="Z26" s="5"/>
      <c r="AA26" s="5"/>
    </row>
    <row r="27" spans="1:27" ht="114.75" customHeight="1">
      <c r="A27" s="243" t="s">
        <v>48</v>
      </c>
      <c r="B27" s="244" t="s">
        <v>49</v>
      </c>
      <c r="C27" s="245" t="s">
        <v>28</v>
      </c>
      <c r="D27" s="245" t="s">
        <v>50</v>
      </c>
      <c r="E27" s="247" t="s">
        <v>29</v>
      </c>
      <c r="F27" s="247" t="s">
        <v>29</v>
      </c>
      <c r="G27" s="247" t="s">
        <v>29</v>
      </c>
      <c r="H27" s="247" t="s">
        <v>29</v>
      </c>
      <c r="I27" s="247" t="s">
        <v>29</v>
      </c>
      <c r="J27" s="247" t="s">
        <v>29</v>
      </c>
      <c r="K27" s="247" t="s">
        <v>29</v>
      </c>
      <c r="L27" s="247" t="s">
        <v>29</v>
      </c>
      <c r="M27" s="247" t="s">
        <v>29</v>
      </c>
      <c r="N27" s="247" t="s">
        <v>29</v>
      </c>
      <c r="O27" s="247" t="s">
        <v>29</v>
      </c>
      <c r="P27" s="247" t="s">
        <v>29</v>
      </c>
      <c r="Q27" s="246" t="s">
        <v>51</v>
      </c>
      <c r="R27" s="245" t="s">
        <v>34</v>
      </c>
      <c r="S27" s="25" t="s">
        <v>149</v>
      </c>
      <c r="T27" s="248">
        <f>2281.29*3</f>
        <v>6843.87</v>
      </c>
      <c r="U27" s="25" t="s">
        <v>149</v>
      </c>
      <c r="V27" s="248">
        <v>0</v>
      </c>
      <c r="W27" s="248"/>
      <c r="X27" s="249">
        <f>T27+V27+W27</f>
        <v>6843.87</v>
      </c>
      <c r="Y27" s="241"/>
      <c r="Z27" s="195"/>
      <c r="AA27" s="195"/>
    </row>
    <row r="28" spans="1:27" s="240" customFormat="1" ht="18" customHeight="1" thickBot="1">
      <c r="A28" s="235"/>
      <c r="B28" s="236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237"/>
      <c r="R28" s="197"/>
      <c r="S28" s="199"/>
      <c r="T28" s="238"/>
      <c r="U28" s="199"/>
      <c r="V28" s="238"/>
      <c r="W28" s="238"/>
      <c r="X28" s="232">
        <f>SUM(X23:X27)</f>
        <v>43643.87</v>
      </c>
      <c r="Y28" s="196"/>
      <c r="Z28" s="196"/>
      <c r="AA28" s="196"/>
    </row>
    <row r="29" spans="1:27" s="240" customFormat="1" ht="51.75" customHeight="1">
      <c r="A29" s="235"/>
      <c r="B29" s="198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237"/>
      <c r="R29" s="197"/>
      <c r="S29" s="199"/>
      <c r="T29" s="238"/>
      <c r="U29" s="199"/>
      <c r="V29" s="238"/>
      <c r="W29" s="238"/>
      <c r="X29" s="239">
        <f>X16+X28</f>
        <v>66206.450000000012</v>
      </c>
      <c r="Y29" s="196"/>
      <c r="Z29" s="196"/>
      <c r="AA29" s="196"/>
    </row>
    <row r="30" spans="1:27" ht="13.5" customHeight="1" thickBot="1">
      <c r="A30" s="228"/>
      <c r="B30" s="229"/>
      <c r="C30" s="229"/>
      <c r="D30" s="229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30"/>
      <c r="U30" s="230"/>
      <c r="V30" s="230"/>
      <c r="W30" s="231"/>
      <c r="Y30" s="233"/>
      <c r="Z30" s="234"/>
      <c r="AA30" s="228"/>
    </row>
    <row r="31" spans="1:27" ht="12.75" customHeight="1">
      <c r="A31" s="5"/>
      <c r="B31" s="38"/>
      <c r="C31" s="38"/>
      <c r="D31" s="3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9"/>
      <c r="Y31" s="5"/>
      <c r="Z31" s="5"/>
      <c r="AA31" s="5"/>
    </row>
    <row r="32" spans="1:27" ht="12.75" customHeight="1">
      <c r="A32" s="5"/>
      <c r="B32" s="38"/>
      <c r="C32" s="38"/>
      <c r="D32" s="3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2.75" customHeight="1">
      <c r="A33" s="5"/>
      <c r="B33" s="38"/>
      <c r="C33" s="38"/>
      <c r="D33" s="3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2.75" customHeight="1">
      <c r="A34" s="5"/>
      <c r="B34" s="38"/>
      <c r="C34" s="38"/>
      <c r="D34" s="3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28"/>
      <c r="W34" s="5"/>
      <c r="X34" s="5"/>
      <c r="Y34" s="5"/>
      <c r="Z34" s="5"/>
      <c r="AA34" s="5"/>
    </row>
    <row r="35" spans="1:27" ht="15.75" customHeight="1">
      <c r="A35" s="31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"/>
      <c r="Z35" s="3"/>
      <c r="AA35" s="3"/>
    </row>
    <row r="36" spans="1:27" ht="15.75" customHeight="1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"/>
      <c r="Z36" s="3"/>
      <c r="AA36" s="3"/>
    </row>
    <row r="37" spans="1:27" ht="15.75" customHeight="1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"/>
      <c r="Z37" s="3"/>
      <c r="AA37" s="3"/>
    </row>
    <row r="38" spans="1:27" ht="12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5"/>
      <c r="Z38" s="5"/>
      <c r="AA38" s="5"/>
    </row>
    <row r="39" spans="1:27" ht="12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5"/>
      <c r="Z39" s="5"/>
      <c r="AA39" s="5"/>
    </row>
    <row r="40" spans="1:27" ht="12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5"/>
      <c r="Z40" s="5"/>
      <c r="AA40" s="5"/>
    </row>
    <row r="41" spans="1:27" ht="12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5"/>
      <c r="Z41" s="5"/>
      <c r="AA41" s="5"/>
    </row>
    <row r="42" spans="1:27" ht="28.5" customHeight="1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60"/>
      <c r="S42" s="60"/>
      <c r="T42" s="60"/>
      <c r="U42" s="60"/>
      <c r="V42" s="60"/>
      <c r="W42" s="60"/>
      <c r="X42" s="60"/>
      <c r="Y42" s="5"/>
      <c r="Z42" s="5"/>
      <c r="AA42" s="5"/>
    </row>
    <row r="43" spans="1:27" ht="12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5"/>
      <c r="Z43" s="5"/>
      <c r="AA43" s="5"/>
    </row>
    <row r="44" spans="1:27" ht="12.75" customHeight="1">
      <c r="A44" s="313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3"/>
      <c r="T44" s="313"/>
      <c r="U44" s="313"/>
      <c r="V44" s="313"/>
      <c r="W44" s="313"/>
      <c r="X44" s="313"/>
      <c r="Y44" s="11"/>
      <c r="Z44" s="11"/>
      <c r="AA44" s="11"/>
    </row>
    <row r="45" spans="1:27" ht="13.5" customHeight="1">
      <c r="A45" s="313"/>
      <c r="B45" s="314"/>
      <c r="C45" s="314"/>
      <c r="D45" s="314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314"/>
      <c r="R45" s="314"/>
      <c r="S45" s="61"/>
      <c r="T45" s="61"/>
      <c r="U45" s="61"/>
      <c r="V45" s="61"/>
      <c r="W45" s="61"/>
      <c r="X45" s="61"/>
      <c r="Y45" s="5"/>
      <c r="Z45" s="5"/>
      <c r="AA45" s="5"/>
    </row>
  </sheetData>
  <mergeCells count="33">
    <mergeCell ref="S21:X21"/>
    <mergeCell ref="A42:Q42"/>
    <mergeCell ref="A44:A45"/>
    <mergeCell ref="B44:B45"/>
    <mergeCell ref="C44:C45"/>
    <mergeCell ref="D44:D45"/>
    <mergeCell ref="E44:P44"/>
    <mergeCell ref="Q44:Q45"/>
    <mergeCell ref="R44:R45"/>
    <mergeCell ref="S44:X44"/>
    <mergeCell ref="B25:D25"/>
    <mergeCell ref="A35:X35"/>
    <mergeCell ref="A36:X36"/>
    <mergeCell ref="A37:X37"/>
    <mergeCell ref="A21:A22"/>
    <mergeCell ref="Q21:Q22"/>
    <mergeCell ref="A1:X1"/>
    <mergeCell ref="A2:X2"/>
    <mergeCell ref="A3:X3"/>
    <mergeCell ref="A10:A11"/>
    <mergeCell ref="B10:B11"/>
    <mergeCell ref="C10:C11"/>
    <mergeCell ref="D10:D11"/>
    <mergeCell ref="S10:X10"/>
    <mergeCell ref="E10:P10"/>
    <mergeCell ref="Q10:Q11"/>
    <mergeCell ref="R10:R11"/>
    <mergeCell ref="R21:R22"/>
    <mergeCell ref="B12:D12"/>
    <mergeCell ref="B21:B22"/>
    <mergeCell ref="C21:C22"/>
    <mergeCell ref="D21:D22"/>
    <mergeCell ref="E21:P21"/>
  </mergeCells>
  <pageMargins left="0.19685041904449463" right="0.19685041904449463" top="1.1811025142669678" bottom="0.19685041904449463" header="0" footer="0"/>
  <pageSetup scale="75" orientation="landscape" useFirstPageNumber="1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1"/>
  <sheetViews>
    <sheetView showGridLines="0" topLeftCell="C1" workbookViewId="0">
      <selection activeCell="T30" sqref="T30"/>
    </sheetView>
  </sheetViews>
  <sheetFormatPr baseColWidth="10" defaultColWidth="10.25" defaultRowHeight="20.100000000000001" customHeight="1"/>
  <cols>
    <col min="1" max="1" width="5.75" style="1" customWidth="1"/>
    <col min="2" max="2" width="20" style="1" customWidth="1"/>
    <col min="3" max="3" width="9.625" style="1" customWidth="1"/>
    <col min="4" max="4" width="12.75" style="1" customWidth="1"/>
    <col min="5" max="16" width="2.125" style="1" customWidth="1"/>
    <col min="17" max="17" width="12.25" style="1" customWidth="1"/>
    <col min="18" max="18" width="10.625" style="1" customWidth="1"/>
    <col min="19" max="19" width="7.25" style="1" customWidth="1"/>
    <col min="20" max="24" width="9.875" style="1" customWidth="1"/>
    <col min="25" max="27" width="9.25" style="1" customWidth="1"/>
    <col min="28" max="16384" width="10.25" style="1"/>
  </cols>
  <sheetData>
    <row r="1" spans="1:27" ht="18" customHeight="1">
      <c r="A1" s="319" t="s">
        <v>53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"/>
      <c r="Z1" s="3"/>
      <c r="AA1" s="3"/>
    </row>
    <row r="2" spans="1:27" ht="15.75" customHeight="1">
      <c r="A2" s="320" t="s">
        <v>167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"/>
      <c r="Z2" s="3"/>
      <c r="AA2" s="3"/>
    </row>
    <row r="3" spans="1:27" ht="15.75" customHeight="1">
      <c r="A3" s="307" t="s">
        <v>151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"/>
      <c r="Z3" s="3"/>
      <c r="AA3" s="3"/>
    </row>
    <row r="4" spans="1:27" ht="15.7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3"/>
      <c r="Z4" s="3"/>
      <c r="AA4" s="3"/>
    </row>
    <row r="5" spans="1:27" ht="12.75" customHeight="1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63"/>
      <c r="S5" s="63"/>
      <c r="T5" s="63"/>
      <c r="U5" s="63"/>
      <c r="V5" s="63"/>
      <c r="W5" s="63"/>
      <c r="X5" s="63"/>
      <c r="Y5" s="3"/>
      <c r="Z5" s="3"/>
      <c r="AA5" s="3"/>
    </row>
    <row r="6" spans="1:27" ht="12.75" customHeight="1">
      <c r="A6" s="64" t="s">
        <v>54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4"/>
      <c r="T6" s="4"/>
      <c r="U6" s="4"/>
      <c r="V6" s="4"/>
      <c r="W6" s="4"/>
      <c r="X6" s="4"/>
      <c r="Y6" s="5"/>
      <c r="Z6" s="5"/>
      <c r="AA6" s="5"/>
    </row>
    <row r="7" spans="1:27" ht="12.75" customHeight="1">
      <c r="A7" s="328" t="s">
        <v>55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30"/>
      <c r="R7" s="65"/>
      <c r="S7" s="4"/>
      <c r="T7" s="4"/>
      <c r="U7" s="4"/>
      <c r="V7" s="4"/>
      <c r="W7" s="4"/>
      <c r="X7" s="4"/>
      <c r="Y7" s="5"/>
      <c r="Z7" s="5"/>
      <c r="AA7" s="5"/>
    </row>
    <row r="8" spans="1:27" ht="12.75" customHeight="1">
      <c r="A8" s="64" t="s">
        <v>56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4"/>
      <c r="T8" s="4"/>
      <c r="U8" s="4"/>
      <c r="V8" s="4"/>
      <c r="W8" s="4"/>
      <c r="X8" s="4"/>
      <c r="Y8" s="5"/>
      <c r="Z8" s="5"/>
      <c r="AA8" s="5"/>
    </row>
    <row r="9" spans="1:27" ht="28.5" customHeight="1">
      <c r="A9" s="333" t="s">
        <v>57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5"/>
      <c r="Z9" s="5"/>
      <c r="AA9" s="5"/>
    </row>
    <row r="10" spans="1:27" ht="13.5" customHeight="1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6"/>
      <c r="R10" s="68"/>
      <c r="S10" s="66"/>
      <c r="T10" s="66"/>
      <c r="U10" s="66"/>
      <c r="V10" s="66"/>
      <c r="W10" s="66"/>
      <c r="X10" s="66"/>
      <c r="Y10" s="5"/>
      <c r="Z10" s="5"/>
      <c r="AA10" s="5"/>
    </row>
    <row r="11" spans="1:27" ht="12.75" customHeight="1">
      <c r="A11" s="334" t="s">
        <v>5</v>
      </c>
      <c r="B11" s="336" t="s">
        <v>6</v>
      </c>
      <c r="C11" s="336" t="s">
        <v>7</v>
      </c>
      <c r="D11" s="321" t="s">
        <v>8</v>
      </c>
      <c r="E11" s="323" t="s">
        <v>9</v>
      </c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4" t="s">
        <v>10</v>
      </c>
      <c r="R11" s="324" t="s">
        <v>11</v>
      </c>
      <c r="S11" s="326" t="s">
        <v>12</v>
      </c>
      <c r="T11" s="326"/>
      <c r="U11" s="326"/>
      <c r="V11" s="326"/>
      <c r="W11" s="326"/>
      <c r="X11" s="327"/>
      <c r="Y11" s="69"/>
      <c r="Z11" s="11"/>
      <c r="AA11" s="11"/>
    </row>
    <row r="12" spans="1:27" ht="13.5" customHeight="1">
      <c r="A12" s="342"/>
      <c r="B12" s="343"/>
      <c r="C12" s="343"/>
      <c r="D12" s="322"/>
      <c r="E12" s="259" t="s">
        <v>13</v>
      </c>
      <c r="F12" s="259" t="s">
        <v>14</v>
      </c>
      <c r="G12" s="259" t="s">
        <v>15</v>
      </c>
      <c r="H12" s="259" t="s">
        <v>16</v>
      </c>
      <c r="I12" s="259" t="s">
        <v>15</v>
      </c>
      <c r="J12" s="259" t="s">
        <v>17</v>
      </c>
      <c r="K12" s="259" t="s">
        <v>17</v>
      </c>
      <c r="L12" s="259" t="s">
        <v>16</v>
      </c>
      <c r="M12" s="259" t="s">
        <v>18</v>
      </c>
      <c r="N12" s="259" t="s">
        <v>19</v>
      </c>
      <c r="O12" s="259" t="s">
        <v>20</v>
      </c>
      <c r="P12" s="259" t="s">
        <v>21</v>
      </c>
      <c r="Q12" s="325"/>
      <c r="R12" s="325"/>
      <c r="S12" s="260" t="s">
        <v>58</v>
      </c>
      <c r="T12" s="260" t="s">
        <v>23</v>
      </c>
      <c r="U12" s="260" t="s">
        <v>58</v>
      </c>
      <c r="V12" s="260" t="s">
        <v>23</v>
      </c>
      <c r="W12" s="261" t="s">
        <v>59</v>
      </c>
      <c r="X12" s="262" t="s">
        <v>25</v>
      </c>
      <c r="Y12" s="58"/>
      <c r="Z12" s="5"/>
      <c r="AA12" s="5"/>
    </row>
    <row r="13" spans="1:27" ht="28.5" customHeight="1">
      <c r="A13" s="263">
        <v>1.1000000000000001</v>
      </c>
      <c r="B13" s="332" t="s">
        <v>60</v>
      </c>
      <c r="C13" s="332"/>
      <c r="D13" s="332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5"/>
      <c r="T13" s="265"/>
      <c r="U13" s="265"/>
      <c r="V13" s="265"/>
      <c r="W13" s="265"/>
      <c r="X13" s="266"/>
      <c r="Y13" s="45"/>
      <c r="Z13" s="5"/>
      <c r="AA13" s="5"/>
    </row>
    <row r="14" spans="1:27" ht="126" hidden="1" customHeight="1">
      <c r="A14" s="200"/>
      <c r="B14" s="203"/>
      <c r="C14" s="201"/>
      <c r="D14" s="203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99"/>
      <c r="T14" s="204"/>
      <c r="U14" s="204"/>
      <c r="V14" s="204"/>
      <c r="W14" s="204"/>
      <c r="X14" s="205"/>
      <c r="Y14" s="45"/>
      <c r="Z14" s="5"/>
      <c r="AA14" s="5"/>
    </row>
    <row r="15" spans="1:27" ht="132.75" customHeight="1">
      <c r="A15" s="254" t="s">
        <v>32</v>
      </c>
      <c r="B15" s="255" t="s">
        <v>61</v>
      </c>
      <c r="C15" s="255" t="s">
        <v>28</v>
      </c>
      <c r="D15" s="255" t="s">
        <v>62</v>
      </c>
      <c r="E15" s="279" t="s">
        <v>29</v>
      </c>
      <c r="F15" s="279" t="s">
        <v>29</v>
      </c>
      <c r="G15" s="279" t="s">
        <v>29</v>
      </c>
      <c r="H15" s="279" t="s">
        <v>29</v>
      </c>
      <c r="I15" s="279" t="s">
        <v>29</v>
      </c>
      <c r="J15" s="279" t="s">
        <v>29</v>
      </c>
      <c r="K15" s="279" t="s">
        <v>29</v>
      </c>
      <c r="L15" s="279" t="s">
        <v>29</v>
      </c>
      <c r="M15" s="279" t="s">
        <v>29</v>
      </c>
      <c r="N15" s="279" t="s">
        <v>29</v>
      </c>
      <c r="O15" s="279" t="s">
        <v>29</v>
      </c>
      <c r="P15" s="279" t="s">
        <v>29</v>
      </c>
      <c r="Q15" s="279" t="s">
        <v>152</v>
      </c>
      <c r="R15" s="279" t="s">
        <v>63</v>
      </c>
      <c r="S15" s="256" t="s">
        <v>145</v>
      </c>
      <c r="T15" s="257">
        <v>1800</v>
      </c>
      <c r="U15" s="25" t="s">
        <v>149</v>
      </c>
      <c r="V15" s="248"/>
      <c r="W15" s="257">
        <v>2281.29</v>
      </c>
      <c r="X15" s="258">
        <f>W15+T15+V15</f>
        <v>4081.29</v>
      </c>
      <c r="Y15" s="58"/>
      <c r="Z15" s="5"/>
      <c r="AA15" s="5"/>
    </row>
    <row r="16" spans="1:27" ht="13.5" customHeight="1" thickBo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9"/>
      <c r="T16" s="80" t="s">
        <v>25</v>
      </c>
      <c r="U16" s="80"/>
      <c r="V16" s="80"/>
      <c r="W16" s="80"/>
      <c r="X16" s="81">
        <f>X15</f>
        <v>4081.29</v>
      </c>
      <c r="Y16" s="82"/>
      <c r="Z16" s="60"/>
      <c r="AA16" s="60"/>
    </row>
    <row r="17" spans="1:27" ht="12.75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/>
      <c r="U17" s="86"/>
      <c r="V17" s="86"/>
      <c r="W17" s="86"/>
      <c r="X17" s="86"/>
      <c r="Y17" s="60"/>
      <c r="Z17" s="60"/>
      <c r="AA17" s="60"/>
    </row>
    <row r="18" spans="1:27" ht="12.75" customHeight="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41"/>
      <c r="T18" s="89"/>
      <c r="U18" s="89"/>
      <c r="V18" s="89"/>
      <c r="W18" s="89"/>
      <c r="X18" s="89"/>
      <c r="Y18" s="60"/>
      <c r="Z18" s="60"/>
      <c r="AA18" s="60"/>
    </row>
    <row r="19" spans="1:27" ht="36" customHeight="1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1"/>
      <c r="T19" s="90"/>
      <c r="U19" s="90"/>
      <c r="V19" s="90"/>
      <c r="W19" s="90"/>
      <c r="X19" s="91"/>
      <c r="Y19" s="5"/>
      <c r="Z19" s="5"/>
      <c r="AA19" s="5"/>
    </row>
    <row r="20" spans="1:27" ht="12.75" customHeight="1">
      <c r="A20" s="64" t="s">
        <v>54</v>
      </c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92"/>
      <c r="T20" s="4"/>
      <c r="U20" s="4"/>
      <c r="V20" s="4"/>
      <c r="W20" s="4"/>
      <c r="X20" s="4"/>
      <c r="Y20" s="5"/>
      <c r="Z20" s="5"/>
      <c r="AA20" s="5"/>
    </row>
    <row r="21" spans="1:27" ht="12.75" customHeight="1">
      <c r="A21" s="64" t="s">
        <v>55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92"/>
      <c r="T21" s="4"/>
      <c r="U21" s="4"/>
      <c r="V21" s="4"/>
      <c r="W21" s="4"/>
      <c r="X21" s="4"/>
      <c r="Y21" s="5"/>
      <c r="Z21" s="5"/>
      <c r="AA21" s="5"/>
    </row>
    <row r="22" spans="1:27" ht="12.75" customHeight="1">
      <c r="A22" s="64" t="s">
        <v>64</v>
      </c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4"/>
      <c r="T22" s="4"/>
      <c r="U22" s="4"/>
      <c r="V22" s="4"/>
      <c r="W22" s="4"/>
      <c r="X22" s="4"/>
      <c r="Y22" s="11"/>
      <c r="Z22" s="11"/>
      <c r="AA22" s="11"/>
    </row>
    <row r="23" spans="1:27" ht="27" customHeight="1">
      <c r="A23" s="333" t="s">
        <v>65</v>
      </c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5"/>
      <c r="Z23" s="5"/>
      <c r="AA23" s="5"/>
    </row>
    <row r="24" spans="1:27" ht="13.5" customHeight="1">
      <c r="A24" s="66"/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6"/>
      <c r="R24" s="68"/>
      <c r="S24" s="66"/>
      <c r="T24" s="66"/>
      <c r="U24" s="66"/>
      <c r="V24" s="66"/>
      <c r="W24" s="66"/>
      <c r="X24" s="66"/>
      <c r="Y24" s="5"/>
      <c r="Z24" s="5"/>
      <c r="AA24" s="5"/>
    </row>
    <row r="25" spans="1:27" ht="12.75" customHeight="1">
      <c r="A25" s="334" t="s">
        <v>5</v>
      </c>
      <c r="B25" s="336" t="s">
        <v>6</v>
      </c>
      <c r="C25" s="336" t="s">
        <v>7</v>
      </c>
      <c r="D25" s="337" t="s">
        <v>8</v>
      </c>
      <c r="E25" s="323" t="s">
        <v>9</v>
      </c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4" t="s">
        <v>10</v>
      </c>
      <c r="R25" s="340" t="s">
        <v>11</v>
      </c>
      <c r="S25" s="326" t="s">
        <v>12</v>
      </c>
      <c r="T25" s="326"/>
      <c r="U25" s="326"/>
      <c r="V25" s="326"/>
      <c r="W25" s="326"/>
      <c r="X25" s="327"/>
      <c r="Y25" s="58"/>
      <c r="Z25" s="5"/>
      <c r="AA25" s="5"/>
    </row>
    <row r="26" spans="1:27" ht="12.75" customHeight="1">
      <c r="A26" s="335"/>
      <c r="B26" s="302"/>
      <c r="C26" s="302"/>
      <c r="D26" s="338"/>
      <c r="E26" s="70" t="s">
        <v>13</v>
      </c>
      <c r="F26" s="70" t="s">
        <v>14</v>
      </c>
      <c r="G26" s="70" t="s">
        <v>15</v>
      </c>
      <c r="H26" s="70" t="s">
        <v>16</v>
      </c>
      <c r="I26" s="70" t="s">
        <v>15</v>
      </c>
      <c r="J26" s="70" t="s">
        <v>17</v>
      </c>
      <c r="K26" s="70" t="s">
        <v>17</v>
      </c>
      <c r="L26" s="70" t="s">
        <v>16</v>
      </c>
      <c r="M26" s="70" t="s">
        <v>18</v>
      </c>
      <c r="N26" s="70" t="s">
        <v>19</v>
      </c>
      <c r="O26" s="70" t="s">
        <v>20</v>
      </c>
      <c r="P26" s="70" t="s">
        <v>21</v>
      </c>
      <c r="Q26" s="339"/>
      <c r="R26" s="341"/>
      <c r="S26" s="55" t="s">
        <v>58</v>
      </c>
      <c r="T26" s="55" t="s">
        <v>23</v>
      </c>
      <c r="U26" s="55" t="s">
        <v>58</v>
      </c>
      <c r="V26" s="55" t="s">
        <v>23</v>
      </c>
      <c r="W26" s="71" t="s">
        <v>59</v>
      </c>
      <c r="X26" s="72" t="s">
        <v>25</v>
      </c>
      <c r="Y26" s="58"/>
      <c r="Z26" s="5"/>
      <c r="AA26" s="5"/>
    </row>
    <row r="27" spans="1:27" ht="38.25" customHeight="1">
      <c r="A27" s="250">
        <v>1.2</v>
      </c>
      <c r="B27" s="331" t="s">
        <v>66</v>
      </c>
      <c r="C27" s="331"/>
      <c r="D27" s="33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2"/>
      <c r="T27" s="252"/>
      <c r="U27" s="252"/>
      <c r="V27" s="252"/>
      <c r="W27" s="252"/>
      <c r="X27" s="253"/>
      <c r="Y27" s="267"/>
      <c r="Z27" s="268"/>
      <c r="AA27" s="195"/>
    </row>
    <row r="28" spans="1:27" s="240" customFormat="1" ht="1.5" customHeight="1">
      <c r="A28" s="200"/>
      <c r="B28" s="269"/>
      <c r="C28" s="201"/>
      <c r="D28" s="197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2"/>
      <c r="T28" s="204"/>
      <c r="U28" s="202"/>
      <c r="V28" s="204"/>
      <c r="W28" s="204"/>
      <c r="X28" s="205"/>
      <c r="Y28" s="196"/>
      <c r="Z28" s="196"/>
      <c r="AA28" s="196"/>
    </row>
    <row r="29" spans="1:27" ht="111" customHeight="1">
      <c r="A29" s="272" t="s">
        <v>47</v>
      </c>
      <c r="B29" s="277" t="s">
        <v>162</v>
      </c>
      <c r="C29" s="273" t="s">
        <v>28</v>
      </c>
      <c r="D29" s="296" t="s">
        <v>163</v>
      </c>
      <c r="E29" s="274" t="s">
        <v>29</v>
      </c>
      <c r="F29" s="274" t="s">
        <v>29</v>
      </c>
      <c r="G29" s="274" t="s">
        <v>29</v>
      </c>
      <c r="H29" s="274" t="s">
        <v>29</v>
      </c>
      <c r="I29" s="274" t="s">
        <v>29</v>
      </c>
      <c r="J29" s="274" t="s">
        <v>29</v>
      </c>
      <c r="K29" s="274" t="s">
        <v>29</v>
      </c>
      <c r="L29" s="274" t="s">
        <v>29</v>
      </c>
      <c r="M29" s="274" t="s">
        <v>29</v>
      </c>
      <c r="N29" s="274" t="s">
        <v>29</v>
      </c>
      <c r="O29" s="274" t="s">
        <v>29</v>
      </c>
      <c r="P29" s="274" t="s">
        <v>29</v>
      </c>
      <c r="Q29" s="274" t="s">
        <v>153</v>
      </c>
      <c r="R29" s="273"/>
      <c r="S29" s="25" t="s">
        <v>177</v>
      </c>
      <c r="T29" s="275">
        <f>5000+2281.29</f>
        <v>7281.29</v>
      </c>
      <c r="U29" s="274" t="s">
        <v>67</v>
      </c>
      <c r="V29" s="275">
        <v>3000</v>
      </c>
      <c r="W29" s="275">
        <v>0</v>
      </c>
      <c r="X29" s="276">
        <f>T29+V29+W29</f>
        <v>10281.290000000001</v>
      </c>
      <c r="Y29" s="270"/>
      <c r="Z29" s="228"/>
      <c r="AA29" s="228"/>
    </row>
    <row r="30" spans="1:27" ht="111" customHeight="1">
      <c r="A30" s="272" t="s">
        <v>48</v>
      </c>
      <c r="B30" s="277" t="s">
        <v>168</v>
      </c>
      <c r="C30" s="273" t="s">
        <v>28</v>
      </c>
      <c r="D30" s="296" t="s">
        <v>169</v>
      </c>
      <c r="E30" s="274" t="s">
        <v>29</v>
      </c>
      <c r="F30" s="274" t="s">
        <v>29</v>
      </c>
      <c r="G30" s="274" t="s">
        <v>29</v>
      </c>
      <c r="H30" s="274" t="s">
        <v>29</v>
      </c>
      <c r="I30" s="274" t="s">
        <v>29</v>
      </c>
      <c r="J30" s="274" t="s">
        <v>29</v>
      </c>
      <c r="K30" s="274" t="s">
        <v>29</v>
      </c>
      <c r="L30" s="274" t="s">
        <v>29</v>
      </c>
      <c r="M30" s="274" t="s">
        <v>29</v>
      </c>
      <c r="N30" s="274" t="s">
        <v>29</v>
      </c>
      <c r="O30" s="274" t="s">
        <v>29</v>
      </c>
      <c r="P30" s="274" t="s">
        <v>29</v>
      </c>
      <c r="Q30" s="274" t="s">
        <v>153</v>
      </c>
      <c r="R30" s="273"/>
      <c r="S30" s="25" t="s">
        <v>171</v>
      </c>
      <c r="T30" s="275">
        <f>10000+(2281.29*2)</f>
        <v>14562.58</v>
      </c>
      <c r="U30" s="274" t="s">
        <v>170</v>
      </c>
      <c r="V30" s="275">
        <v>300000</v>
      </c>
      <c r="W30" s="275">
        <v>0</v>
      </c>
      <c r="X30" s="276">
        <f>T30+V30+W30</f>
        <v>314562.58</v>
      </c>
      <c r="Y30" s="270"/>
      <c r="Z30" s="228"/>
      <c r="AA30" s="228"/>
    </row>
    <row r="31" spans="1:27" ht="13.5" customHeight="1" thickBot="1">
      <c r="A31" s="228"/>
      <c r="B31" s="18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8"/>
      <c r="R31" s="229"/>
      <c r="S31" s="228"/>
      <c r="T31" s="228"/>
      <c r="U31" s="228"/>
      <c r="V31" s="228"/>
      <c r="W31" s="271"/>
      <c r="X31" s="232">
        <f>X29+X30</f>
        <v>324843.87</v>
      </c>
      <c r="Y31" s="58"/>
      <c r="Z31" s="5"/>
      <c r="AA31" s="5"/>
    </row>
  </sheetData>
  <mergeCells count="26">
    <mergeCell ref="A7:Q7"/>
    <mergeCell ref="B27:D27"/>
    <mergeCell ref="B13:D13"/>
    <mergeCell ref="A23:X23"/>
    <mergeCell ref="A25:A26"/>
    <mergeCell ref="B25:B26"/>
    <mergeCell ref="C25:C26"/>
    <mergeCell ref="D25:D26"/>
    <mergeCell ref="E25:P25"/>
    <mergeCell ref="Q25:Q26"/>
    <mergeCell ref="R25:R26"/>
    <mergeCell ref="S25:X25"/>
    <mergeCell ref="A9:X9"/>
    <mergeCell ref="A11:A12"/>
    <mergeCell ref="B11:B12"/>
    <mergeCell ref="C11:C12"/>
    <mergeCell ref="D11:D12"/>
    <mergeCell ref="E11:P11"/>
    <mergeCell ref="Q11:Q12"/>
    <mergeCell ref="R11:R12"/>
    <mergeCell ref="S11:X11"/>
    <mergeCell ref="A1:X1"/>
    <mergeCell ref="A2:X2"/>
    <mergeCell ref="A3:X3"/>
    <mergeCell ref="A5:B5"/>
    <mergeCell ref="C5:Q5"/>
  </mergeCells>
  <pageMargins left="0" right="0" top="0.74803149700164795" bottom="0.35433068871498108" header="0.31496068835258484" footer="0.31496068835258484"/>
  <pageSetup paperSize="0" scale="70" orientation="landscape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2"/>
  <sheetViews>
    <sheetView showGridLines="0" topLeftCell="A21" zoomScale="85" zoomScaleNormal="85" workbookViewId="0">
      <selection activeCell="V31" sqref="V31"/>
    </sheetView>
  </sheetViews>
  <sheetFormatPr baseColWidth="10" defaultColWidth="10.25" defaultRowHeight="20.100000000000001" customHeight="1"/>
  <cols>
    <col min="1" max="1" width="5.75" style="1" customWidth="1"/>
    <col min="2" max="2" width="20" style="1" customWidth="1"/>
    <col min="3" max="3" width="9.875" style="1" customWidth="1"/>
    <col min="4" max="4" width="15" style="1" customWidth="1"/>
    <col min="5" max="16" width="2.125" style="1" customWidth="1"/>
    <col min="17" max="17" width="12.25" style="1" customWidth="1"/>
    <col min="18" max="18" width="13.25" style="1" customWidth="1"/>
    <col min="19" max="19" width="8.625" style="1" customWidth="1"/>
    <col min="20" max="23" width="9.875" style="1" customWidth="1"/>
    <col min="24" max="24" width="10.75" style="1" customWidth="1"/>
    <col min="25" max="27" width="9.25" style="1" customWidth="1"/>
    <col min="28" max="16384" width="10.25" style="1"/>
  </cols>
  <sheetData>
    <row r="1" spans="1:27" ht="18" customHeight="1">
      <c r="A1" s="319" t="s">
        <v>53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"/>
      <c r="Z1" s="3"/>
      <c r="AA1" s="3"/>
    </row>
    <row r="2" spans="1:27" ht="15.75" customHeight="1">
      <c r="A2" s="320" t="s">
        <v>172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"/>
      <c r="Z2" s="3"/>
      <c r="AA2" s="3"/>
    </row>
    <row r="3" spans="1:27" ht="15.75" customHeight="1">
      <c r="A3" s="307" t="s">
        <v>151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"/>
      <c r="Z3" s="3"/>
      <c r="AA3" s="3"/>
    </row>
    <row r="4" spans="1:27" ht="12.75" customHeight="1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63"/>
      <c r="S4" s="63"/>
      <c r="T4" s="63"/>
      <c r="U4" s="63"/>
      <c r="V4" s="63"/>
      <c r="W4" s="63"/>
      <c r="X4" s="63"/>
      <c r="Y4" s="3"/>
      <c r="Z4" s="3"/>
      <c r="AA4" s="3"/>
    </row>
    <row r="5" spans="1:27" ht="12.75" hidden="1" customHeight="1">
      <c r="A5" s="346"/>
      <c r="B5" s="346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65"/>
      <c r="S5" s="4"/>
      <c r="T5" s="5"/>
      <c r="U5" s="5"/>
      <c r="V5" s="5"/>
      <c r="W5" s="5"/>
      <c r="X5" s="5"/>
      <c r="Y5" s="5"/>
      <c r="Z5" s="5"/>
      <c r="AA5" s="5"/>
    </row>
    <row r="6" spans="1:27" ht="12.75" hidden="1" customHeight="1">
      <c r="A6" s="353"/>
      <c r="B6" s="353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194"/>
      <c r="S6" s="8"/>
      <c r="T6" s="195"/>
      <c r="U6" s="195"/>
      <c r="V6" s="195"/>
      <c r="W6" s="195"/>
      <c r="X6" s="195"/>
      <c r="Y6" s="5"/>
      <c r="Z6" s="5"/>
      <c r="AA6" s="5"/>
    </row>
    <row r="7" spans="1:27" ht="3" hidden="1" customHeight="1">
      <c r="A7" s="349"/>
      <c r="B7" s="349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206"/>
      <c r="S7" s="207"/>
      <c r="T7" s="208"/>
      <c r="U7" s="208"/>
      <c r="V7" s="208"/>
      <c r="W7" s="208"/>
      <c r="X7" s="208"/>
      <c r="Y7" s="45"/>
      <c r="Z7" s="5"/>
      <c r="AA7" s="5"/>
    </row>
    <row r="8" spans="1:27" ht="3" hidden="1" customHeight="1">
      <c r="A8" s="349"/>
      <c r="B8" s="349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208"/>
      <c r="U8" s="208"/>
      <c r="V8" s="208"/>
      <c r="W8" s="208"/>
      <c r="X8" s="208"/>
      <c r="Y8" s="45"/>
      <c r="Z8" s="5"/>
      <c r="AA8" s="5"/>
    </row>
    <row r="9" spans="1:27" ht="3" hidden="1" customHeight="1">
      <c r="A9" s="208"/>
      <c r="B9" s="209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08"/>
      <c r="R9" s="210"/>
      <c r="S9" s="208"/>
      <c r="T9" s="208"/>
      <c r="U9" s="208"/>
      <c r="V9" s="208"/>
      <c r="W9" s="208"/>
      <c r="X9" s="208"/>
      <c r="Y9" s="45"/>
      <c r="Z9" s="5"/>
      <c r="AA9" s="5"/>
    </row>
    <row r="10" spans="1:27" ht="3" hidden="1" customHeight="1">
      <c r="A10" s="350"/>
      <c r="B10" s="345"/>
      <c r="C10" s="345"/>
      <c r="D10" s="350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45"/>
      <c r="R10" s="345"/>
      <c r="S10" s="348"/>
      <c r="T10" s="348"/>
      <c r="U10" s="348"/>
      <c r="V10" s="348"/>
      <c r="W10" s="348"/>
      <c r="X10" s="348"/>
      <c r="Y10" s="192"/>
      <c r="Z10" s="11"/>
      <c r="AA10" s="11"/>
    </row>
    <row r="11" spans="1:27" ht="3" hidden="1" customHeight="1">
      <c r="A11" s="350"/>
      <c r="B11" s="345"/>
      <c r="C11" s="345"/>
      <c r="D11" s="350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345"/>
      <c r="R11" s="345"/>
      <c r="S11" s="212"/>
      <c r="T11" s="212"/>
      <c r="U11" s="212"/>
      <c r="V11" s="212"/>
      <c r="W11" s="212"/>
      <c r="X11" s="212"/>
      <c r="Y11" s="45"/>
      <c r="Z11" s="5"/>
      <c r="AA11" s="5"/>
    </row>
    <row r="12" spans="1:27" ht="3" hidden="1" customHeight="1">
      <c r="A12" s="213"/>
      <c r="B12" s="352"/>
      <c r="C12" s="352"/>
      <c r="D12" s="352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5"/>
      <c r="R12" s="215"/>
      <c r="S12" s="216"/>
      <c r="T12" s="216"/>
      <c r="U12" s="216"/>
      <c r="V12" s="216"/>
      <c r="W12" s="216"/>
      <c r="X12" s="216"/>
      <c r="Y12" s="45"/>
      <c r="Z12" s="5"/>
      <c r="AA12" s="5"/>
    </row>
    <row r="13" spans="1:27" ht="3" hidden="1" customHeight="1">
      <c r="A13" s="213"/>
      <c r="B13" s="217"/>
      <c r="C13" s="218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9"/>
      <c r="R13" s="217"/>
      <c r="S13" s="218"/>
      <c r="T13" s="220"/>
      <c r="U13" s="220"/>
      <c r="V13" s="220"/>
      <c r="W13" s="220"/>
      <c r="X13" s="220"/>
      <c r="Y13" s="193"/>
      <c r="Z13" s="60"/>
      <c r="AA13" s="60"/>
    </row>
    <row r="14" spans="1:27" ht="3" hidden="1" customHeight="1">
      <c r="A14" s="221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22"/>
      <c r="U14" s="222"/>
      <c r="V14" s="222"/>
      <c r="W14" s="222"/>
      <c r="X14" s="223"/>
      <c r="Y14" s="45"/>
      <c r="Z14" s="5"/>
      <c r="AA14" s="5"/>
    </row>
    <row r="15" spans="1:27" ht="36" hidden="1" customHeight="1">
      <c r="A15" s="188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90"/>
      <c r="U15" s="190"/>
      <c r="V15" s="190"/>
      <c r="W15" s="190"/>
      <c r="X15" s="191"/>
      <c r="Y15" s="5"/>
      <c r="Z15" s="5"/>
      <c r="AA15" s="5"/>
    </row>
    <row r="16" spans="1:27" ht="36" hidden="1" customHeight="1">
      <c r="A16" s="37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96"/>
      <c r="U16" s="96"/>
      <c r="V16" s="96"/>
      <c r="W16" s="96"/>
      <c r="X16" s="91"/>
      <c r="Y16" s="5"/>
      <c r="Z16" s="5"/>
      <c r="AA16" s="5"/>
    </row>
    <row r="17" spans="1:27" ht="36" hidden="1" customHeight="1">
      <c r="A17" s="37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96"/>
      <c r="U17" s="96"/>
      <c r="V17" s="96"/>
      <c r="W17" s="96"/>
      <c r="X17" s="91"/>
      <c r="Y17" s="5"/>
      <c r="Z17" s="5"/>
      <c r="AA17" s="5"/>
    </row>
    <row r="18" spans="1:27" ht="36" hidden="1" customHeight="1">
      <c r="A18" s="37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96"/>
      <c r="U18" s="96"/>
      <c r="V18" s="96"/>
      <c r="W18" s="96"/>
      <c r="X18" s="91"/>
      <c r="Y18" s="5"/>
      <c r="Z18" s="5"/>
      <c r="AA18" s="5"/>
    </row>
    <row r="19" spans="1:27" ht="36" hidden="1" customHeight="1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96"/>
      <c r="U19" s="96"/>
      <c r="V19" s="96"/>
      <c r="W19" s="96"/>
      <c r="X19" s="91"/>
      <c r="Y19" s="5"/>
      <c r="Z19" s="5"/>
      <c r="AA19" s="5"/>
    </row>
    <row r="20" spans="1:27" ht="36" customHeight="1">
      <c r="A20" s="37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90"/>
      <c r="U20" s="90"/>
      <c r="V20" s="90"/>
      <c r="W20" s="90"/>
      <c r="X20" s="39"/>
      <c r="Y20" s="5"/>
      <c r="Z20" s="5"/>
      <c r="AA20" s="5"/>
    </row>
    <row r="21" spans="1:27" ht="18.75" customHeight="1">
      <c r="A21" s="346" t="s">
        <v>68</v>
      </c>
      <c r="B21" s="346"/>
      <c r="C21" s="347" t="s">
        <v>69</v>
      </c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65"/>
      <c r="S21" s="4"/>
      <c r="T21" s="4"/>
      <c r="U21" s="4"/>
      <c r="V21" s="4"/>
      <c r="W21" s="4"/>
      <c r="X21" s="4"/>
      <c r="Y21" s="4"/>
      <c r="Z21" s="5"/>
      <c r="AA21" s="5"/>
    </row>
    <row r="22" spans="1:27" ht="18.75" customHeight="1">
      <c r="A22" s="346" t="s">
        <v>70</v>
      </c>
      <c r="B22" s="346"/>
      <c r="C22" s="347" t="s">
        <v>71</v>
      </c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65"/>
      <c r="S22" s="4"/>
      <c r="T22" s="4"/>
      <c r="U22" s="4"/>
      <c r="V22" s="4"/>
      <c r="W22" s="4"/>
      <c r="X22" s="4"/>
      <c r="Y22" s="11"/>
      <c r="Z22" s="11"/>
      <c r="AA22" s="11"/>
    </row>
    <row r="23" spans="1:27" ht="20.25" customHeight="1">
      <c r="A23" s="346" t="s">
        <v>72</v>
      </c>
      <c r="B23" s="346"/>
      <c r="C23" s="347" t="s">
        <v>74</v>
      </c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65"/>
      <c r="S23" s="4"/>
      <c r="T23" s="4"/>
      <c r="U23" s="4"/>
      <c r="V23" s="4"/>
      <c r="W23" s="4"/>
      <c r="X23" s="4"/>
      <c r="Y23" s="4"/>
      <c r="Z23" s="5"/>
      <c r="AA23" s="5"/>
    </row>
    <row r="24" spans="1:27" ht="36" customHeight="1">
      <c r="A24" s="355" t="s">
        <v>73</v>
      </c>
      <c r="B24" s="355"/>
      <c r="C24" s="356" t="s">
        <v>75</v>
      </c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4"/>
      <c r="Z24" s="5"/>
      <c r="AA24" s="5"/>
    </row>
    <row r="25" spans="1:27" ht="36" customHeight="1">
      <c r="A25" s="334" t="s">
        <v>5</v>
      </c>
      <c r="B25" s="324" t="s">
        <v>6</v>
      </c>
      <c r="C25" s="324" t="s">
        <v>7</v>
      </c>
      <c r="D25" s="326" t="s">
        <v>8</v>
      </c>
      <c r="E25" s="323" t="s">
        <v>9</v>
      </c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4" t="s">
        <v>10</v>
      </c>
      <c r="R25" s="324" t="s">
        <v>11</v>
      </c>
      <c r="S25" s="326" t="s">
        <v>12</v>
      </c>
      <c r="T25" s="326"/>
      <c r="U25" s="326"/>
      <c r="V25" s="326"/>
      <c r="W25" s="326"/>
      <c r="X25" s="327"/>
      <c r="Y25" s="58"/>
      <c r="Z25" s="5"/>
      <c r="AA25" s="5"/>
    </row>
    <row r="26" spans="1:27" ht="13.5" customHeight="1">
      <c r="A26" s="342"/>
      <c r="B26" s="325"/>
      <c r="C26" s="325"/>
      <c r="D26" s="357"/>
      <c r="E26" s="259" t="s">
        <v>13</v>
      </c>
      <c r="F26" s="259" t="s">
        <v>14</v>
      </c>
      <c r="G26" s="259" t="s">
        <v>15</v>
      </c>
      <c r="H26" s="259" t="s">
        <v>16</v>
      </c>
      <c r="I26" s="259" t="s">
        <v>15</v>
      </c>
      <c r="J26" s="259" t="s">
        <v>17</v>
      </c>
      <c r="K26" s="259" t="s">
        <v>17</v>
      </c>
      <c r="L26" s="259" t="s">
        <v>16</v>
      </c>
      <c r="M26" s="259" t="s">
        <v>18</v>
      </c>
      <c r="N26" s="259" t="s">
        <v>19</v>
      </c>
      <c r="O26" s="259" t="s">
        <v>20</v>
      </c>
      <c r="P26" s="259" t="s">
        <v>21</v>
      </c>
      <c r="Q26" s="325"/>
      <c r="R26" s="325"/>
      <c r="S26" s="260" t="s">
        <v>58</v>
      </c>
      <c r="T26" s="260" t="s">
        <v>23</v>
      </c>
      <c r="U26" s="260" t="s">
        <v>58</v>
      </c>
      <c r="V26" s="260" t="s">
        <v>23</v>
      </c>
      <c r="W26" s="261" t="s">
        <v>59</v>
      </c>
      <c r="X26" s="262" t="s">
        <v>25</v>
      </c>
      <c r="Y26" s="58"/>
      <c r="Z26" s="5"/>
      <c r="AA26" s="5"/>
    </row>
    <row r="27" spans="1:27" ht="41.25" customHeight="1">
      <c r="A27" s="282">
        <v>1.2</v>
      </c>
      <c r="B27" s="332" t="s">
        <v>76</v>
      </c>
      <c r="C27" s="332"/>
      <c r="D27" s="332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5"/>
      <c r="T27" s="283"/>
      <c r="U27" s="283"/>
      <c r="V27" s="283"/>
      <c r="W27" s="283"/>
      <c r="X27" s="284"/>
      <c r="Y27" s="241"/>
      <c r="Z27" s="195"/>
      <c r="AA27" s="195"/>
    </row>
    <row r="28" spans="1:27" s="240" customFormat="1" ht="1.5" customHeight="1">
      <c r="A28" s="200"/>
      <c r="B28" s="201"/>
      <c r="C28" s="28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2"/>
      <c r="T28" s="204"/>
      <c r="U28" s="204"/>
      <c r="V28" s="204"/>
      <c r="W28" s="204"/>
      <c r="X28" s="205"/>
      <c r="Y28" s="196"/>
      <c r="Z28" s="196"/>
      <c r="AA28" s="196"/>
    </row>
    <row r="29" spans="1:27" ht="0.75" hidden="1" customHeight="1">
      <c r="A29" s="200"/>
      <c r="B29" s="203"/>
      <c r="C29" s="203"/>
      <c r="D29" s="203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2"/>
      <c r="T29" s="204"/>
      <c r="U29" s="204"/>
      <c r="V29" s="204"/>
      <c r="W29" s="204"/>
      <c r="X29" s="205"/>
      <c r="Y29" s="270"/>
      <c r="Z29" s="228"/>
      <c r="AA29" s="228"/>
    </row>
    <row r="30" spans="1:27" ht="60" customHeight="1">
      <c r="A30" s="278" t="s">
        <v>52</v>
      </c>
      <c r="B30" s="255" t="s">
        <v>78</v>
      </c>
      <c r="C30" s="285" t="s">
        <v>166</v>
      </c>
      <c r="D30" s="255" t="s">
        <v>79</v>
      </c>
      <c r="E30" s="279" t="s">
        <v>29</v>
      </c>
      <c r="F30" s="279" t="s">
        <v>29</v>
      </c>
      <c r="G30" s="279" t="s">
        <v>29</v>
      </c>
      <c r="H30" s="279" t="s">
        <v>29</v>
      </c>
      <c r="I30" s="279" t="s">
        <v>29</v>
      </c>
      <c r="J30" s="279" t="s">
        <v>29</v>
      </c>
      <c r="K30" s="279" t="s">
        <v>29</v>
      </c>
      <c r="L30" s="279" t="s">
        <v>29</v>
      </c>
      <c r="M30" s="279" t="s">
        <v>29</v>
      </c>
      <c r="N30" s="279" t="s">
        <v>29</v>
      </c>
      <c r="O30" s="279" t="s">
        <v>29</v>
      </c>
      <c r="P30" s="279" t="s">
        <v>29</v>
      </c>
      <c r="Q30" s="255" t="s">
        <v>153</v>
      </c>
      <c r="R30" s="255" t="s">
        <v>80</v>
      </c>
      <c r="S30" s="279" t="s">
        <v>77</v>
      </c>
      <c r="T30" s="257">
        <v>1100</v>
      </c>
      <c r="U30" s="25" t="s">
        <v>149</v>
      </c>
      <c r="V30" s="248">
        <f>5000+2281.29</f>
        <v>7281.29</v>
      </c>
      <c r="W30" s="248"/>
      <c r="X30" s="280">
        <f>T30+V30+W30</f>
        <v>8381.2900000000009</v>
      </c>
      <c r="Y30" s="16"/>
      <c r="Z30" s="4"/>
      <c r="AA30" s="5"/>
    </row>
    <row r="31" spans="1:27" ht="60" customHeight="1">
      <c r="A31" s="278" t="s">
        <v>164</v>
      </c>
      <c r="B31" s="255" t="s">
        <v>165</v>
      </c>
      <c r="C31" s="285" t="s">
        <v>166</v>
      </c>
      <c r="D31" s="255" t="s">
        <v>79</v>
      </c>
      <c r="E31" s="279"/>
      <c r="F31" s="279"/>
      <c r="G31" s="279" t="s">
        <v>29</v>
      </c>
      <c r="H31" s="279"/>
      <c r="I31" s="279"/>
      <c r="J31" s="279"/>
      <c r="K31" s="279"/>
      <c r="L31" s="279"/>
      <c r="M31" s="279"/>
      <c r="N31" s="279"/>
      <c r="O31" s="279"/>
      <c r="P31" s="279"/>
      <c r="Q31" s="255" t="s">
        <v>153</v>
      </c>
      <c r="R31" s="255" t="s">
        <v>80</v>
      </c>
      <c r="S31" s="279" t="s">
        <v>77</v>
      </c>
      <c r="T31" s="257">
        <v>1100</v>
      </c>
      <c r="U31" s="25" t="s">
        <v>149</v>
      </c>
      <c r="V31" s="248">
        <f>5000+2281.29+(2281.29/2)</f>
        <v>8421.9349999999995</v>
      </c>
      <c r="W31" s="248"/>
      <c r="X31" s="280">
        <f>T31+V31+W31</f>
        <v>9521.9349999999995</v>
      </c>
      <c r="Y31" s="45"/>
      <c r="Z31" s="4"/>
      <c r="AA31" s="5"/>
    </row>
    <row r="32" spans="1:27" ht="17.25" customHeight="1">
      <c r="A32" s="57"/>
      <c r="B32" s="31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57"/>
      <c r="R32" s="30"/>
      <c r="S32" s="57"/>
      <c r="T32" s="100"/>
      <c r="U32" s="100"/>
      <c r="V32" s="100"/>
      <c r="W32" s="101"/>
      <c r="X32" s="102">
        <f>SUM(X30:X31)</f>
        <v>17903.224999999999</v>
      </c>
      <c r="Y32" s="58"/>
      <c r="Z32" s="5"/>
      <c r="AA32" s="5"/>
    </row>
  </sheetData>
  <mergeCells count="39">
    <mergeCell ref="R25:R26"/>
    <mergeCell ref="S25:X25"/>
    <mergeCell ref="B27:D27"/>
    <mergeCell ref="A23:B23"/>
    <mergeCell ref="C23:Q23"/>
    <mergeCell ref="A24:B24"/>
    <mergeCell ref="C24:X24"/>
    <mergeCell ref="A25:A26"/>
    <mergeCell ref="B25:B26"/>
    <mergeCell ref="C25:C26"/>
    <mergeCell ref="D25:D26"/>
    <mergeCell ref="E25:P25"/>
    <mergeCell ref="Q25:Q26"/>
    <mergeCell ref="A5:B5"/>
    <mergeCell ref="C5:Q5"/>
    <mergeCell ref="A6:B6"/>
    <mergeCell ref="C6:Q6"/>
    <mergeCell ref="A7:B7"/>
    <mergeCell ref="C7:Q7"/>
    <mergeCell ref="A1:X1"/>
    <mergeCell ref="A2:X2"/>
    <mergeCell ref="A3:X3"/>
    <mergeCell ref="A4:B4"/>
    <mergeCell ref="C4:Q4"/>
    <mergeCell ref="C8:S8"/>
    <mergeCell ref="Q10:Q11"/>
    <mergeCell ref="A22:B22"/>
    <mergeCell ref="C22:Q22"/>
    <mergeCell ref="S10:X10"/>
    <mergeCell ref="R10:R11"/>
    <mergeCell ref="A8:B8"/>
    <mergeCell ref="A10:A11"/>
    <mergeCell ref="B10:B11"/>
    <mergeCell ref="C10:C11"/>
    <mergeCell ref="D10:D11"/>
    <mergeCell ref="E10:P10"/>
    <mergeCell ref="B12:D12"/>
    <mergeCell ref="A21:B21"/>
    <mergeCell ref="C21:Q21"/>
  </mergeCells>
  <pageMargins left="0" right="0" top="1.9291332960128784" bottom="0.15748028457164764" header="0.31496068835258484" footer="0.31496068835258484"/>
  <pageSetup paperSize="0" scale="70" orientation="landscape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26"/>
  <sheetViews>
    <sheetView showGridLines="0" topLeftCell="D10" zoomScale="85" zoomScaleNormal="85" workbookViewId="0">
      <selection activeCell="W15" sqref="W15"/>
    </sheetView>
  </sheetViews>
  <sheetFormatPr baseColWidth="10" defaultColWidth="10.25" defaultRowHeight="20.100000000000001" customHeight="1"/>
  <cols>
    <col min="1" max="1" width="5" style="1" customWidth="1"/>
    <col min="2" max="2" width="20" style="1" customWidth="1"/>
    <col min="3" max="3" width="9.875" style="1" customWidth="1"/>
    <col min="4" max="4" width="12.75" style="1" customWidth="1"/>
    <col min="5" max="16" width="2.125" style="1" customWidth="1"/>
    <col min="17" max="17" width="12.25" style="1" customWidth="1"/>
    <col min="18" max="18" width="13.25" style="1" customWidth="1"/>
    <col min="19" max="19" width="9.625" style="1" customWidth="1"/>
    <col min="20" max="20" width="8.875" style="1" customWidth="1"/>
    <col min="21" max="21" width="9.875" style="1" customWidth="1"/>
    <col min="22" max="22" width="8.875" style="1" customWidth="1"/>
    <col min="23" max="23" width="10.25" style="1" customWidth="1"/>
    <col min="24" max="24" width="11.25" style="1" customWidth="1"/>
    <col min="25" max="28" width="9.25" style="1" customWidth="1"/>
    <col min="29" max="16384" width="10.25" style="1"/>
  </cols>
  <sheetData>
    <row r="1" spans="1:28" ht="18" customHeight="1">
      <c r="A1" s="319" t="s">
        <v>53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"/>
      <c r="Z1" s="3"/>
      <c r="AA1" s="3"/>
      <c r="AB1" s="3"/>
    </row>
    <row r="2" spans="1:28" ht="15.75" customHeight="1">
      <c r="A2" s="320" t="s">
        <v>172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"/>
      <c r="Z2" s="3"/>
      <c r="AA2" s="3"/>
      <c r="AB2" s="3"/>
    </row>
    <row r="3" spans="1:28" ht="15.75" customHeight="1">
      <c r="A3" s="307" t="s">
        <v>151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"/>
      <c r="Z3" s="3"/>
      <c r="AA3" s="3"/>
      <c r="AB3" s="3"/>
    </row>
    <row r="4" spans="1:28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  <c r="Z4" s="3"/>
      <c r="AA4" s="3"/>
      <c r="AB4" s="3"/>
    </row>
    <row r="5" spans="1:28" ht="12.75" customHeight="1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63"/>
      <c r="S5" s="63"/>
      <c r="T5" s="63"/>
      <c r="U5" s="63"/>
      <c r="V5" s="63"/>
      <c r="W5" s="63"/>
      <c r="X5" s="63"/>
      <c r="Y5" s="3"/>
      <c r="Z5" s="3"/>
      <c r="AA5" s="3"/>
      <c r="AB5" s="3"/>
    </row>
    <row r="6" spans="1:28" ht="12.75" customHeight="1">
      <c r="A6" s="346" t="s">
        <v>68</v>
      </c>
      <c r="B6" s="346"/>
      <c r="C6" s="347" t="s">
        <v>69</v>
      </c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65"/>
      <c r="S6" s="4"/>
      <c r="T6" s="4"/>
      <c r="U6" s="4"/>
      <c r="V6" s="4"/>
      <c r="W6" s="4"/>
      <c r="X6" s="4"/>
      <c r="Y6" s="5"/>
      <c r="Z6" s="5"/>
      <c r="AA6" s="5"/>
      <c r="AB6" s="5"/>
    </row>
    <row r="7" spans="1:28" ht="12.75" customHeight="1">
      <c r="A7" s="346" t="s">
        <v>70</v>
      </c>
      <c r="B7" s="346"/>
      <c r="C7" s="347" t="s">
        <v>82</v>
      </c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65"/>
      <c r="S7" s="4"/>
      <c r="T7" s="4"/>
      <c r="U7" s="4"/>
      <c r="V7" s="4"/>
      <c r="W7" s="4"/>
      <c r="X7" s="4"/>
      <c r="Y7" s="5"/>
      <c r="Z7" s="5"/>
      <c r="AA7" s="5"/>
      <c r="AB7" s="5"/>
    </row>
    <row r="8" spans="1:28" ht="12.75" customHeight="1">
      <c r="A8" s="346" t="s">
        <v>72</v>
      </c>
      <c r="B8" s="346"/>
      <c r="C8" s="347" t="s">
        <v>83</v>
      </c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65"/>
      <c r="S8" s="4"/>
      <c r="T8" s="4"/>
      <c r="U8" s="4"/>
      <c r="V8" s="4"/>
      <c r="W8" s="4"/>
      <c r="X8" s="4"/>
      <c r="Y8" s="5"/>
      <c r="Z8" s="5"/>
      <c r="AA8" s="5"/>
      <c r="AB8" s="5"/>
    </row>
    <row r="9" spans="1:28" ht="12.75" customHeight="1">
      <c r="A9" s="346" t="s">
        <v>73</v>
      </c>
      <c r="B9" s="346"/>
      <c r="C9" s="347" t="s">
        <v>84</v>
      </c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5"/>
      <c r="Z9" s="5"/>
      <c r="AA9" s="5"/>
      <c r="AB9" s="5"/>
    </row>
    <row r="10" spans="1:28" ht="25.5" customHeight="1">
      <c r="A10" s="98"/>
      <c r="B10" s="98"/>
      <c r="C10" s="356" t="s">
        <v>85</v>
      </c>
      <c r="D10" s="356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3"/>
      <c r="S10" s="104"/>
      <c r="T10" s="104"/>
      <c r="U10" s="104"/>
      <c r="V10" s="104"/>
      <c r="W10" s="104"/>
      <c r="X10" s="104"/>
      <c r="Y10" s="5"/>
      <c r="Z10" s="5"/>
      <c r="AA10" s="5"/>
      <c r="AB10" s="5"/>
    </row>
    <row r="11" spans="1:28" ht="12.75" customHeight="1">
      <c r="A11" s="334" t="s">
        <v>5</v>
      </c>
      <c r="B11" s="324" t="s">
        <v>6</v>
      </c>
      <c r="C11" s="324" t="s">
        <v>7</v>
      </c>
      <c r="D11" s="321" t="s">
        <v>8</v>
      </c>
      <c r="E11" s="323" t="s">
        <v>9</v>
      </c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4" t="s">
        <v>10</v>
      </c>
      <c r="R11" s="324" t="s">
        <v>11</v>
      </c>
      <c r="S11" s="326" t="s">
        <v>12</v>
      </c>
      <c r="T11" s="326"/>
      <c r="U11" s="326"/>
      <c r="V11" s="326"/>
      <c r="W11" s="326"/>
      <c r="X11" s="327"/>
      <c r="Y11" s="69"/>
      <c r="Z11" s="11"/>
      <c r="AA11" s="11"/>
      <c r="AB11" s="11"/>
    </row>
    <row r="12" spans="1:28" ht="13.5" customHeight="1">
      <c r="A12" s="335"/>
      <c r="B12" s="339"/>
      <c r="C12" s="339"/>
      <c r="D12" s="359"/>
      <c r="E12" s="70" t="s">
        <v>13</v>
      </c>
      <c r="F12" s="70" t="s">
        <v>14</v>
      </c>
      <c r="G12" s="70" t="s">
        <v>15</v>
      </c>
      <c r="H12" s="70" t="s">
        <v>16</v>
      </c>
      <c r="I12" s="70" t="s">
        <v>15</v>
      </c>
      <c r="J12" s="70" t="s">
        <v>17</v>
      </c>
      <c r="K12" s="70" t="s">
        <v>17</v>
      </c>
      <c r="L12" s="70" t="s">
        <v>16</v>
      </c>
      <c r="M12" s="70" t="s">
        <v>18</v>
      </c>
      <c r="N12" s="70" t="s">
        <v>19</v>
      </c>
      <c r="O12" s="70" t="s">
        <v>20</v>
      </c>
      <c r="P12" s="70" t="s">
        <v>21</v>
      </c>
      <c r="Q12" s="339"/>
      <c r="R12" s="339"/>
      <c r="S12" s="55" t="s">
        <v>58</v>
      </c>
      <c r="T12" s="55" t="s">
        <v>23</v>
      </c>
      <c r="U12" s="55" t="s">
        <v>58</v>
      </c>
      <c r="V12" s="55" t="s">
        <v>23</v>
      </c>
      <c r="W12" s="71" t="s">
        <v>59</v>
      </c>
      <c r="X12" s="72" t="s">
        <v>25</v>
      </c>
      <c r="Y12" s="58"/>
      <c r="Z12" s="5"/>
      <c r="AA12" s="5"/>
      <c r="AB12" s="5"/>
    </row>
    <row r="13" spans="1:28" ht="45.75" customHeight="1">
      <c r="A13" s="73">
        <v>1.1000000000000001</v>
      </c>
      <c r="B13" s="358" t="s">
        <v>86</v>
      </c>
      <c r="C13" s="358"/>
      <c r="D13" s="358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5"/>
      <c r="T13" s="75"/>
      <c r="U13" s="75"/>
      <c r="V13" s="75"/>
      <c r="W13" s="75"/>
      <c r="X13" s="76"/>
      <c r="Y13" s="58"/>
      <c r="Z13" s="5"/>
      <c r="AA13" s="5"/>
      <c r="AB13" s="5"/>
    </row>
    <row r="14" spans="1:28" s="293" customFormat="1" ht="96" customHeight="1">
      <c r="A14" s="286" t="s">
        <v>27</v>
      </c>
      <c r="B14" s="287" t="s">
        <v>139</v>
      </c>
      <c r="C14" s="288" t="s">
        <v>137</v>
      </c>
      <c r="D14" s="287" t="s">
        <v>87</v>
      </c>
      <c r="E14" s="287"/>
      <c r="F14" s="287" t="s">
        <v>29</v>
      </c>
      <c r="G14" s="287" t="s">
        <v>29</v>
      </c>
      <c r="H14" s="287" t="s">
        <v>29</v>
      </c>
      <c r="I14" s="287" t="s">
        <v>29</v>
      </c>
      <c r="J14" s="287"/>
      <c r="K14" s="287"/>
      <c r="L14" s="287"/>
      <c r="M14" s="287"/>
      <c r="N14" s="287"/>
      <c r="O14" s="287"/>
      <c r="P14" s="287"/>
      <c r="Q14" s="287" t="s">
        <v>154</v>
      </c>
      <c r="R14" s="287" t="s">
        <v>88</v>
      </c>
      <c r="S14" s="289" t="s">
        <v>81</v>
      </c>
      <c r="T14" s="289">
        <v>0</v>
      </c>
      <c r="U14" s="289" t="s">
        <v>89</v>
      </c>
      <c r="V14" s="289">
        <v>0</v>
      </c>
      <c r="W14" s="289">
        <f>2281.29/2</f>
        <v>1140.645</v>
      </c>
      <c r="X14" s="290">
        <f>T14+V14+W14</f>
        <v>1140.645</v>
      </c>
      <c r="Y14" s="291"/>
      <c r="Z14" s="292"/>
      <c r="AA14" s="292"/>
      <c r="AB14" s="292"/>
    </row>
    <row r="15" spans="1:28" ht="82.5" customHeight="1">
      <c r="A15" s="105" t="s">
        <v>32</v>
      </c>
      <c r="B15" s="187" t="s">
        <v>138</v>
      </c>
      <c r="C15" s="78" t="s">
        <v>90</v>
      </c>
      <c r="D15" s="78" t="s">
        <v>91</v>
      </c>
      <c r="E15" s="78"/>
      <c r="F15" s="78" t="s">
        <v>29</v>
      </c>
      <c r="G15" s="78"/>
      <c r="H15" s="78" t="s">
        <v>29</v>
      </c>
      <c r="I15" s="78"/>
      <c r="J15" s="78"/>
      <c r="K15" s="78" t="s">
        <v>29</v>
      </c>
      <c r="L15" s="78"/>
      <c r="M15" s="78"/>
      <c r="N15" s="78" t="s">
        <v>29</v>
      </c>
      <c r="O15" s="78"/>
      <c r="P15" s="78"/>
      <c r="Q15" s="187" t="s">
        <v>140</v>
      </c>
      <c r="R15" s="187" t="s">
        <v>92</v>
      </c>
      <c r="S15" s="93" t="s">
        <v>145</v>
      </c>
      <c r="T15" s="94">
        <v>3000</v>
      </c>
      <c r="U15" s="94" t="s">
        <v>89</v>
      </c>
      <c r="V15" s="94"/>
      <c r="W15" s="94">
        <f>5000/2</f>
        <v>2500</v>
      </c>
      <c r="X15" s="95">
        <f>T15+V15+W15</f>
        <v>5500</v>
      </c>
      <c r="Y15" s="58"/>
      <c r="Z15" s="5"/>
      <c r="AA15" s="4"/>
      <c r="AB15" s="5"/>
    </row>
    <row r="16" spans="1:28" ht="57" customHeight="1">
      <c r="A16" s="10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84"/>
      <c r="R16" s="84"/>
      <c r="S16" s="107"/>
      <c r="T16" s="86"/>
      <c r="U16" s="86"/>
      <c r="V16" s="86"/>
      <c r="W16" s="108"/>
      <c r="X16" s="109">
        <f>X14+X15</f>
        <v>6640.6450000000004</v>
      </c>
      <c r="Y16" s="58"/>
      <c r="Z16" s="5"/>
      <c r="AA16" s="4"/>
      <c r="AB16" s="5"/>
    </row>
    <row r="17" spans="1:28" ht="19.5" customHeight="1">
      <c r="A17" s="37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90"/>
      <c r="U17" s="90"/>
      <c r="V17" s="90"/>
      <c r="W17" s="90"/>
      <c r="X17" s="97"/>
      <c r="Y17" s="5"/>
      <c r="Z17" s="5"/>
      <c r="AA17" s="5"/>
      <c r="AB17" s="5"/>
    </row>
    <row r="18" spans="1:28" ht="19.5" customHeight="1">
      <c r="A18" s="37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90"/>
      <c r="U18" s="90"/>
      <c r="V18" s="90"/>
      <c r="W18" s="90"/>
      <c r="X18" s="91"/>
      <c r="Y18" s="5"/>
      <c r="Z18" s="5"/>
      <c r="AA18" s="5"/>
      <c r="AB18" s="5"/>
    </row>
    <row r="19" spans="1:28" ht="12.75" customHeight="1">
      <c r="A19" s="110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111"/>
      <c r="T19" s="89"/>
      <c r="U19" s="89"/>
      <c r="V19" s="89"/>
      <c r="W19" s="89"/>
      <c r="X19" s="112"/>
      <c r="Y19" s="5"/>
      <c r="Z19" s="5"/>
      <c r="AA19" s="5"/>
      <c r="AB19" s="5"/>
    </row>
    <row r="20" spans="1:28" ht="12.75" customHeight="1">
      <c r="A20" s="110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111"/>
      <c r="T20" s="89"/>
      <c r="U20" s="89"/>
      <c r="V20" s="89"/>
      <c r="W20" s="89"/>
      <c r="X20" s="89"/>
      <c r="Y20" s="5"/>
      <c r="Z20" s="5"/>
      <c r="AA20" s="5"/>
      <c r="AB20" s="5"/>
    </row>
    <row r="21" spans="1:28" ht="12.75" customHeight="1">
      <c r="A21" s="110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111"/>
      <c r="T21" s="89"/>
      <c r="U21" s="89"/>
      <c r="V21" s="89"/>
      <c r="W21" s="89"/>
      <c r="X21" s="89"/>
      <c r="Y21" s="5"/>
      <c r="Z21" s="5"/>
      <c r="AA21" s="5"/>
      <c r="AB21" s="5"/>
    </row>
    <row r="22" spans="1:28" ht="12.75" customHeight="1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5"/>
      <c r="T22" s="112"/>
      <c r="U22" s="112"/>
      <c r="V22" s="112"/>
      <c r="W22" s="112"/>
      <c r="X22" s="112"/>
      <c r="Y22" s="5"/>
      <c r="Z22" s="5"/>
      <c r="AA22" s="5"/>
      <c r="AB22" s="5"/>
    </row>
    <row r="23" spans="1:28" ht="12.75" customHeight="1">
      <c r="A23" s="113"/>
      <c r="B23" s="116"/>
      <c r="C23" s="114"/>
      <c r="D23" s="114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4"/>
      <c r="R23" s="114"/>
      <c r="S23" s="115"/>
      <c r="T23" s="112"/>
      <c r="U23" s="112"/>
      <c r="V23" s="112"/>
      <c r="W23" s="112"/>
      <c r="X23" s="112"/>
      <c r="Y23" s="5"/>
      <c r="Z23" s="5"/>
      <c r="AA23" s="5"/>
      <c r="AB23" s="5"/>
    </row>
    <row r="24" spans="1:28" ht="12.75" customHeight="1">
      <c r="A24" s="110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111"/>
      <c r="T24" s="89"/>
      <c r="U24" s="89"/>
      <c r="V24" s="89"/>
      <c r="W24" s="89"/>
      <c r="X24" s="89"/>
      <c r="Y24" s="5"/>
      <c r="Z24" s="5"/>
      <c r="AA24" s="5"/>
      <c r="AB24" s="5"/>
    </row>
    <row r="25" spans="1:28" ht="12.75" customHeight="1">
      <c r="A25" s="110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111"/>
      <c r="T25" s="89"/>
      <c r="U25" s="89"/>
      <c r="V25" s="89"/>
      <c r="W25" s="89"/>
      <c r="X25" s="89"/>
      <c r="Y25" s="5"/>
      <c r="Z25" s="5"/>
      <c r="AA25" s="5"/>
      <c r="AB25" s="5"/>
    </row>
    <row r="26" spans="1:28" ht="12.75" customHeight="1">
      <c r="A26" s="110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111"/>
      <c r="T26" s="89"/>
      <c r="U26" s="89"/>
      <c r="V26" s="89"/>
      <c r="W26" s="89"/>
      <c r="X26" s="89"/>
      <c r="Y26" s="5"/>
      <c r="Z26" s="5"/>
      <c r="AA26" s="5"/>
      <c r="AB26" s="5"/>
    </row>
  </sheetData>
  <mergeCells count="23">
    <mergeCell ref="B13:D13"/>
    <mergeCell ref="C10:D10"/>
    <mergeCell ref="A11:A12"/>
    <mergeCell ref="B11:B12"/>
    <mergeCell ref="C11:C12"/>
    <mergeCell ref="D11:D12"/>
    <mergeCell ref="A9:B9"/>
    <mergeCell ref="C9:X9"/>
    <mergeCell ref="Q11:Q12"/>
    <mergeCell ref="R11:R12"/>
    <mergeCell ref="S11:X11"/>
    <mergeCell ref="E11:P11"/>
    <mergeCell ref="A6:B6"/>
    <mergeCell ref="C6:Q6"/>
    <mergeCell ref="A7:B7"/>
    <mergeCell ref="C7:Q7"/>
    <mergeCell ref="A8:B8"/>
    <mergeCell ref="C8:Q8"/>
    <mergeCell ref="A1:X1"/>
    <mergeCell ref="A2:X2"/>
    <mergeCell ref="A3:X3"/>
    <mergeCell ref="A5:B5"/>
    <mergeCell ref="C5:Q5"/>
  </mergeCells>
  <pageMargins left="0" right="0" top="0.39370083808898926" bottom="0.39370083808898926" header="0" footer="0.98425197601318359"/>
  <pageSetup paperSize="0" scale="75" orientation="landscape" useFirstPageNumber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2"/>
  <sheetViews>
    <sheetView showGridLines="0" tabSelected="1" topLeftCell="A36" zoomScale="85" zoomScaleNormal="85" workbookViewId="0">
      <selection activeCell="D51" sqref="D51"/>
    </sheetView>
  </sheetViews>
  <sheetFormatPr baseColWidth="10" defaultColWidth="10.25" defaultRowHeight="20.100000000000001" customHeight="1"/>
  <cols>
    <col min="1" max="1" width="31.75" style="1" customWidth="1"/>
    <col min="2" max="3" width="9.25" style="1" customWidth="1"/>
    <col min="4" max="4" width="14.875" style="1" customWidth="1"/>
    <col min="5" max="10" width="9.25" style="1" customWidth="1"/>
    <col min="11" max="16384" width="10.25" style="1"/>
  </cols>
  <sheetData>
    <row r="1" spans="1:10" ht="0.75" hidden="1" customHeight="1">
      <c r="A1" s="360"/>
      <c r="B1" s="360"/>
      <c r="C1" s="360"/>
      <c r="D1" s="360"/>
      <c r="E1" s="360"/>
      <c r="F1" s="360"/>
      <c r="G1" s="360"/>
      <c r="H1" s="360"/>
      <c r="I1" s="360"/>
      <c r="J1" s="360"/>
    </row>
    <row r="2" spans="1:10" ht="12.75" hidden="1" customHeight="1">
      <c r="A2" s="4"/>
      <c r="B2" s="118"/>
      <c r="C2" s="4"/>
      <c r="D2" s="119"/>
      <c r="E2" s="119"/>
      <c r="F2" s="119"/>
      <c r="G2" s="4"/>
      <c r="H2" s="4"/>
      <c r="I2" s="119"/>
      <c r="J2" s="4"/>
    </row>
    <row r="3" spans="1:10" ht="12.75" customHeight="1">
      <c r="A3" s="361" t="s">
        <v>151</v>
      </c>
      <c r="B3" s="362"/>
      <c r="C3" s="362"/>
      <c r="D3" s="362"/>
      <c r="E3" s="362"/>
      <c r="F3" s="362"/>
      <c r="G3" s="362"/>
      <c r="H3" s="362"/>
      <c r="I3" s="362"/>
      <c r="J3" s="363"/>
    </row>
    <row r="4" spans="1:10" ht="12.75" customHeight="1">
      <c r="A4" s="364" t="s">
        <v>173</v>
      </c>
      <c r="B4" s="364"/>
      <c r="C4" s="364"/>
      <c r="D4" s="364"/>
      <c r="E4" s="364"/>
      <c r="F4" s="364"/>
      <c r="G4" s="364"/>
      <c r="H4" s="364"/>
      <c r="I4" s="364"/>
      <c r="J4" s="364"/>
    </row>
    <row r="5" spans="1:10" ht="12.75" customHeight="1">
      <c r="A5" s="7"/>
      <c r="B5" s="120"/>
      <c r="C5" s="7"/>
      <c r="D5" s="121"/>
      <c r="E5" s="121"/>
      <c r="F5" s="121"/>
      <c r="G5" s="7"/>
      <c r="H5" s="7"/>
      <c r="I5" s="121"/>
      <c r="J5" s="7"/>
    </row>
    <row r="6" spans="1:10" ht="63.75" customHeight="1">
      <c r="A6" s="122" t="s">
        <v>93</v>
      </c>
      <c r="B6" s="123" t="s">
        <v>94</v>
      </c>
      <c r="C6" s="122" t="s">
        <v>95</v>
      </c>
      <c r="D6" s="124" t="s">
        <v>96</v>
      </c>
      <c r="E6" s="365" t="s">
        <v>97</v>
      </c>
      <c r="F6" s="365"/>
      <c r="G6" s="122" t="s">
        <v>98</v>
      </c>
      <c r="H6" s="366" t="s">
        <v>155</v>
      </c>
      <c r="I6" s="366"/>
      <c r="J6" s="122" t="s">
        <v>25</v>
      </c>
    </row>
    <row r="7" spans="1:10" ht="25.5" customHeight="1">
      <c r="A7" s="122"/>
      <c r="B7" s="122"/>
      <c r="C7" s="122"/>
      <c r="D7" s="124"/>
      <c r="E7" s="124" t="s">
        <v>99</v>
      </c>
      <c r="F7" s="124" t="s">
        <v>100</v>
      </c>
      <c r="G7" s="122"/>
      <c r="H7" s="122" t="s">
        <v>99</v>
      </c>
      <c r="I7" s="124" t="s">
        <v>100</v>
      </c>
      <c r="J7" s="122"/>
    </row>
    <row r="8" spans="1:10" ht="13.5" customHeight="1">
      <c r="A8" s="125"/>
      <c r="B8" s="126"/>
      <c r="C8" s="125"/>
      <c r="D8" s="127"/>
      <c r="E8" s="127"/>
      <c r="F8" s="127"/>
      <c r="G8" s="125"/>
      <c r="H8" s="128"/>
      <c r="I8" s="129"/>
      <c r="J8" s="128"/>
    </row>
    <row r="9" spans="1:10" ht="19.5" customHeight="1">
      <c r="A9" s="367" t="s">
        <v>101</v>
      </c>
      <c r="B9" s="368"/>
      <c r="C9" s="368"/>
      <c r="D9" s="368"/>
      <c r="E9" s="368"/>
      <c r="F9" s="368"/>
      <c r="G9" s="369"/>
      <c r="H9" s="130"/>
      <c r="I9" s="129"/>
      <c r="J9" s="128"/>
    </row>
    <row r="10" spans="1:10" ht="13.5" customHeight="1">
      <c r="A10" s="131"/>
      <c r="B10" s="132"/>
      <c r="C10" s="131"/>
      <c r="D10" s="133"/>
      <c r="E10" s="134"/>
      <c r="F10" s="134"/>
      <c r="G10" s="135"/>
      <c r="H10" s="128"/>
      <c r="I10" s="129"/>
      <c r="J10" s="128"/>
    </row>
    <row r="11" spans="1:10" ht="34.5" customHeight="1">
      <c r="A11" s="370" t="s">
        <v>102</v>
      </c>
      <c r="B11" s="371"/>
      <c r="C11" s="371"/>
      <c r="D11" s="372"/>
      <c r="E11" s="136"/>
      <c r="F11" s="137"/>
      <c r="G11" s="138"/>
      <c r="H11" s="128"/>
      <c r="I11" s="129"/>
      <c r="J11" s="128"/>
    </row>
    <row r="12" spans="1:10" ht="13.5" customHeight="1">
      <c r="A12" s="131"/>
      <c r="B12" s="139"/>
      <c r="C12" s="131"/>
      <c r="D12" s="137"/>
      <c r="E12" s="137"/>
      <c r="F12" s="137"/>
      <c r="G12" s="138"/>
      <c r="H12" s="128"/>
      <c r="I12" s="129"/>
      <c r="J12" s="128"/>
    </row>
    <row r="13" spans="1:10" ht="70.5" customHeight="1">
      <c r="A13" s="373" t="s">
        <v>103</v>
      </c>
      <c r="B13" s="374"/>
      <c r="C13" s="375"/>
      <c r="D13" s="376" t="s">
        <v>104</v>
      </c>
      <c r="E13" s="376"/>
      <c r="F13" s="140">
        <f>SUM(F14:F19)</f>
        <v>21826.45</v>
      </c>
      <c r="G13" s="141"/>
      <c r="H13" s="142"/>
      <c r="I13" s="143">
        <f>'Proteccion y control - Tabla 1'!T13+'Proteccion y control - Tabla 1'!T14+'Proteccion y control - Tabla 1'!T15+'Proteccion y control - Tabla 1'!T23+'Proteccion y control - Tabla 1'!T24+'Proteccion y control - Tabla 1'!T26+'Proteccion y control - Tabla 1'!T29+'Proteccion y control - Tabla 1'!V13+'Proteccion y control - Tabla 1'!V14+'Proteccion y control - Tabla 1'!V15+'Proteccion y control - Tabla 1'!V23+'Proteccion y control - Tabla 1'!V24+'Proteccion y control - Tabla 1'!V26+'Proteccion y control - Tabla 1'!V29</f>
        <v>59362.58</v>
      </c>
      <c r="J13" s="144">
        <f>F13+I13</f>
        <v>81189.03</v>
      </c>
    </row>
    <row r="14" spans="1:10" ht="12.75" customHeight="1">
      <c r="A14" s="135" t="s">
        <v>105</v>
      </c>
      <c r="B14" s="139">
        <v>1</v>
      </c>
      <c r="C14" s="139" t="s">
        <v>179</v>
      </c>
      <c r="D14" s="297">
        <v>5000</v>
      </c>
      <c r="E14" s="137"/>
      <c r="F14" s="137">
        <f>B14*D14</f>
        <v>5000</v>
      </c>
      <c r="G14" s="138"/>
      <c r="H14" s="128"/>
      <c r="I14" s="137"/>
      <c r="J14" s="129"/>
    </row>
    <row r="15" spans="1:10" ht="12.75" customHeight="1">
      <c r="A15" s="138" t="s">
        <v>106</v>
      </c>
      <c r="B15" s="145">
        <v>5</v>
      </c>
      <c r="C15" s="145" t="s">
        <v>179</v>
      </c>
      <c r="D15" s="297">
        <v>2281.29</v>
      </c>
      <c r="E15" s="137"/>
      <c r="F15" s="137">
        <f t="shared" ref="F15:F19" si="0">B15*D15</f>
        <v>11406.45</v>
      </c>
      <c r="G15" s="138"/>
      <c r="H15" s="128"/>
      <c r="I15" s="137"/>
      <c r="J15" s="129"/>
    </row>
    <row r="16" spans="1:10" ht="12.75" customHeight="1">
      <c r="A16" s="138" t="s">
        <v>107</v>
      </c>
      <c r="B16" s="145">
        <v>60</v>
      </c>
      <c r="C16" s="298" t="s">
        <v>182</v>
      </c>
      <c r="D16" s="297">
        <v>27</v>
      </c>
      <c r="E16" s="137"/>
      <c r="F16" s="137">
        <f t="shared" si="0"/>
        <v>1620</v>
      </c>
      <c r="G16" s="138"/>
      <c r="H16" s="128"/>
      <c r="I16" s="137"/>
      <c r="J16" s="129"/>
    </row>
    <row r="17" spans="1:10" ht="27" customHeight="1">
      <c r="A17" s="138" t="s">
        <v>108</v>
      </c>
      <c r="B17" s="145">
        <v>4</v>
      </c>
      <c r="C17" s="299" t="s">
        <v>180</v>
      </c>
      <c r="D17" s="297">
        <v>400</v>
      </c>
      <c r="E17" s="137"/>
      <c r="F17" s="137">
        <f t="shared" si="0"/>
        <v>1600</v>
      </c>
      <c r="G17" s="138"/>
      <c r="H17" s="128"/>
      <c r="I17" s="137"/>
      <c r="J17" s="129"/>
    </row>
    <row r="18" spans="1:10" ht="24.75" customHeight="1">
      <c r="A18" s="138" t="s">
        <v>109</v>
      </c>
      <c r="B18" s="145">
        <v>2</v>
      </c>
      <c r="C18" s="299" t="s">
        <v>181</v>
      </c>
      <c r="D18" s="297">
        <v>700</v>
      </c>
      <c r="E18" s="137"/>
      <c r="F18" s="137">
        <f t="shared" si="0"/>
        <v>1400</v>
      </c>
      <c r="G18" s="138"/>
      <c r="H18" s="128"/>
      <c r="I18" s="137"/>
      <c r="J18" s="129"/>
    </row>
    <row r="19" spans="1:10" ht="13.5" customHeight="1">
      <c r="A19" s="138" t="s">
        <v>110</v>
      </c>
      <c r="B19" s="145">
        <v>2</v>
      </c>
      <c r="C19" s="145" t="s">
        <v>111</v>
      </c>
      <c r="D19" s="297">
        <v>400</v>
      </c>
      <c r="E19" s="137"/>
      <c r="F19" s="137">
        <f t="shared" si="0"/>
        <v>800</v>
      </c>
      <c r="G19" s="138"/>
      <c r="H19" s="128"/>
      <c r="I19" s="137"/>
      <c r="J19" s="129"/>
    </row>
    <row r="20" spans="1:10" ht="19.5" customHeight="1">
      <c r="A20" s="377" t="s">
        <v>112</v>
      </c>
      <c r="B20" s="378"/>
      <c r="C20" s="378"/>
      <c r="D20" s="378"/>
      <c r="E20" s="378"/>
      <c r="F20" s="378"/>
      <c r="G20" s="379"/>
      <c r="H20" s="130"/>
      <c r="I20" s="137"/>
      <c r="J20" s="128"/>
    </row>
    <row r="21" spans="1:10" ht="13.5" customHeight="1">
      <c r="A21" s="131"/>
      <c r="B21" s="132"/>
      <c r="C21" s="131"/>
      <c r="D21" s="133"/>
      <c r="E21" s="134"/>
      <c r="F21" s="134"/>
      <c r="G21" s="135"/>
      <c r="H21" s="128"/>
      <c r="I21" s="137"/>
      <c r="J21" s="128"/>
    </row>
    <row r="22" spans="1:10" ht="82.5" customHeight="1">
      <c r="A22" s="370" t="s">
        <v>113</v>
      </c>
      <c r="B22" s="371"/>
      <c r="C22" s="371"/>
      <c r="D22" s="372"/>
      <c r="E22" s="136"/>
      <c r="F22" s="137"/>
      <c r="G22" s="138"/>
      <c r="H22" s="128"/>
      <c r="I22" s="137"/>
      <c r="J22" s="128"/>
    </row>
    <row r="23" spans="1:10" ht="13.5" customHeight="1">
      <c r="A23" s="131"/>
      <c r="B23" s="139"/>
      <c r="C23" s="131"/>
      <c r="D23" s="137"/>
      <c r="E23" s="137"/>
      <c r="F23" s="137"/>
      <c r="G23" s="138"/>
      <c r="H23" s="128"/>
      <c r="I23" s="137"/>
      <c r="J23" s="128"/>
    </row>
    <row r="24" spans="1:10" ht="62.25" customHeight="1">
      <c r="A24" s="373" t="s">
        <v>114</v>
      </c>
      <c r="B24" s="374"/>
      <c r="C24" s="375"/>
      <c r="D24" s="376" t="s">
        <v>104</v>
      </c>
      <c r="E24" s="376"/>
      <c r="F24" s="140">
        <f>SUM(F25:F28)</f>
        <v>34201.160000000003</v>
      </c>
      <c r="G24" s="141"/>
      <c r="H24" s="141"/>
      <c r="I24" s="143">
        <f>'Manejo de Recursos - Tabla 1'!T14+'Manejo de Recursos - Tabla 1'!T15+'Manejo de Recursos - Tabla 1'!T28+'Manejo de Recursos - Tabla 1'!T29+'Manejo de Recursos - Tabla 1'!V14+'Manejo de Recursos - Tabla 1'!V15+'Manejo de Recursos - Tabla 1'!V28+'Manejo de Recursos - Tabla 1'!V29</f>
        <v>12081.29</v>
      </c>
      <c r="J24" s="144">
        <f>F24+I24</f>
        <v>46282.450000000004</v>
      </c>
    </row>
    <row r="25" spans="1:10" ht="12.75" customHeight="1">
      <c r="A25" s="135" t="s">
        <v>105</v>
      </c>
      <c r="B25" s="139">
        <v>3</v>
      </c>
      <c r="C25" s="300" t="s">
        <v>183</v>
      </c>
      <c r="D25" s="137">
        <v>5000</v>
      </c>
      <c r="E25" s="137"/>
      <c r="F25" s="137">
        <f>D25*B25</f>
        <v>15000</v>
      </c>
      <c r="G25" s="138"/>
      <c r="H25" s="138"/>
      <c r="I25" s="137"/>
      <c r="J25" s="137"/>
    </row>
    <row r="26" spans="1:10" ht="12.75" customHeight="1">
      <c r="A26" s="138" t="s">
        <v>107</v>
      </c>
      <c r="B26" s="145">
        <v>88</v>
      </c>
      <c r="C26" s="298" t="s">
        <v>185</v>
      </c>
      <c r="D26" s="137">
        <v>27</v>
      </c>
      <c r="E26" s="137"/>
      <c r="F26" s="137">
        <f t="shared" ref="F26:F28" si="1">D26*B26</f>
        <v>2376</v>
      </c>
      <c r="G26" s="138"/>
      <c r="H26" s="138"/>
      <c r="I26" s="137"/>
      <c r="J26" s="137"/>
    </row>
    <row r="27" spans="1:10" ht="12.75" customHeight="1">
      <c r="A27" s="301" t="s">
        <v>184</v>
      </c>
      <c r="B27" s="145">
        <v>4</v>
      </c>
      <c r="C27" s="298" t="s">
        <v>183</v>
      </c>
      <c r="D27" s="137">
        <v>2281.29</v>
      </c>
      <c r="E27" s="137"/>
      <c r="F27" s="137">
        <f t="shared" si="1"/>
        <v>9125.16</v>
      </c>
      <c r="G27" s="138"/>
      <c r="H27" s="138"/>
      <c r="I27" s="137"/>
      <c r="J27" s="137"/>
    </row>
    <row r="28" spans="1:10" ht="13.5" customHeight="1">
      <c r="A28" s="138" t="s">
        <v>116</v>
      </c>
      <c r="B28" s="145">
        <v>154</v>
      </c>
      <c r="C28" s="145" t="s">
        <v>117</v>
      </c>
      <c r="D28" s="137">
        <v>50</v>
      </c>
      <c r="E28" s="137"/>
      <c r="F28" s="137">
        <f t="shared" si="1"/>
        <v>7700</v>
      </c>
      <c r="G28" s="138"/>
      <c r="H28" s="138"/>
      <c r="I28" s="137"/>
      <c r="J28" s="137"/>
    </row>
    <row r="29" spans="1:10" ht="19.5" customHeight="1">
      <c r="A29" s="377" t="s">
        <v>118</v>
      </c>
      <c r="B29" s="378"/>
      <c r="C29" s="378"/>
      <c r="D29" s="378"/>
      <c r="E29" s="378"/>
      <c r="F29" s="378"/>
      <c r="G29" s="379"/>
      <c r="H29" s="130"/>
      <c r="I29" s="137"/>
      <c r="J29" s="128"/>
    </row>
    <row r="30" spans="1:10" ht="13.5" customHeight="1">
      <c r="A30" s="131"/>
      <c r="B30" s="132"/>
      <c r="C30" s="131"/>
      <c r="D30" s="133"/>
      <c r="E30" s="134"/>
      <c r="F30" s="134"/>
      <c r="G30" s="135"/>
      <c r="H30" s="128"/>
      <c r="I30" s="137"/>
      <c r="J30" s="128"/>
    </row>
    <row r="31" spans="1:10" ht="69" customHeight="1">
      <c r="A31" s="370" t="s">
        <v>119</v>
      </c>
      <c r="B31" s="371"/>
      <c r="C31" s="371"/>
      <c r="D31" s="372"/>
      <c r="E31" s="136"/>
      <c r="F31" s="137"/>
      <c r="G31" s="138"/>
      <c r="H31" s="128"/>
      <c r="I31" s="137"/>
      <c r="J31" s="128"/>
    </row>
    <row r="32" spans="1:10" ht="13.5" customHeight="1">
      <c r="A32" s="146"/>
      <c r="B32" s="147"/>
      <c r="C32" s="146"/>
      <c r="D32" s="129"/>
      <c r="E32" s="129"/>
      <c r="F32" s="129"/>
      <c r="G32" s="128"/>
      <c r="H32" s="128"/>
      <c r="I32" s="137"/>
      <c r="J32" s="128"/>
    </row>
    <row r="33" spans="1:10" ht="58.5" customHeight="1">
      <c r="A33" s="373" t="s">
        <v>120</v>
      </c>
      <c r="B33" s="374"/>
      <c r="C33" s="375"/>
      <c r="D33" s="376" t="s">
        <v>104</v>
      </c>
      <c r="E33" s="376"/>
      <c r="F33" s="140">
        <f>SUM(F34:F38)</f>
        <v>18188.224999999999</v>
      </c>
      <c r="G33" s="141"/>
      <c r="H33" s="141"/>
      <c r="I33" s="143">
        <f>'Investigación y Monitoreo - Tab'!T13+'Investigación y Monitoreo - Tab'!T28+'Investigación y Monitoreo - Tab'!T29+'Investigación y Monitoreo - Tab'!T30+'Investigación y Monitoreo - Tab'!V13+'Investigación y Monitoreo - Tab'!V28+'Investigación y Monitoreo - Tab'!V29+'Investigación y Monitoreo - Tab'!V30</f>
        <v>8381.2900000000009</v>
      </c>
      <c r="J33" s="144">
        <f>F33+I33</f>
        <v>26569.514999999999</v>
      </c>
    </row>
    <row r="34" spans="1:10" ht="12.75" customHeight="1">
      <c r="A34" s="135" t="s">
        <v>105</v>
      </c>
      <c r="B34" s="139">
        <v>2</v>
      </c>
      <c r="C34" s="300" t="s">
        <v>179</v>
      </c>
      <c r="D34" s="137">
        <v>5000</v>
      </c>
      <c r="E34" s="137"/>
      <c r="F34" s="137">
        <f>D34*B34</f>
        <v>10000</v>
      </c>
      <c r="G34" s="128"/>
      <c r="H34" s="128"/>
      <c r="I34" s="137"/>
      <c r="J34" s="129"/>
    </row>
    <row r="35" spans="1:10" ht="12.75" customHeight="1">
      <c r="A35" s="138" t="s">
        <v>115</v>
      </c>
      <c r="B35" s="145">
        <v>2.5</v>
      </c>
      <c r="C35" s="298" t="s">
        <v>179</v>
      </c>
      <c r="D35" s="137">
        <v>2281.29</v>
      </c>
      <c r="E35" s="137"/>
      <c r="F35" s="137">
        <f t="shared" ref="F35:F37" si="2">D35*B35</f>
        <v>5703.2250000000004</v>
      </c>
      <c r="G35" s="128"/>
      <c r="H35" s="128"/>
      <c r="I35" s="137"/>
      <c r="J35" s="129"/>
    </row>
    <row r="36" spans="1:10" ht="12.75" customHeight="1">
      <c r="A36" s="138" t="s">
        <v>107</v>
      </c>
      <c r="B36" s="145">
        <v>55</v>
      </c>
      <c r="C36" s="298" t="s">
        <v>185</v>
      </c>
      <c r="D36" s="137">
        <v>27</v>
      </c>
      <c r="E36" s="137"/>
      <c r="F36" s="137">
        <f t="shared" si="2"/>
        <v>1485</v>
      </c>
      <c r="G36" s="128"/>
      <c r="H36" s="128"/>
      <c r="I36" s="137"/>
      <c r="J36" s="129"/>
    </row>
    <row r="37" spans="1:10" ht="12.75" customHeight="1">
      <c r="A37" s="138" t="s">
        <v>121</v>
      </c>
      <c r="B37" s="145">
        <v>1000</v>
      </c>
      <c r="C37" s="145" t="s">
        <v>122</v>
      </c>
      <c r="D37" s="137">
        <v>1</v>
      </c>
      <c r="E37" s="137"/>
      <c r="F37" s="137">
        <f t="shared" si="2"/>
        <v>1000</v>
      </c>
      <c r="G37" s="128"/>
      <c r="H37" s="128"/>
      <c r="I37" s="137"/>
      <c r="J37" s="129"/>
    </row>
    <row r="38" spans="1:10" ht="13.5" customHeight="1">
      <c r="A38" s="138"/>
      <c r="B38" s="145"/>
      <c r="C38" s="145"/>
      <c r="D38" s="137"/>
      <c r="E38" s="137"/>
      <c r="F38" s="137"/>
      <c r="G38" s="128"/>
      <c r="H38" s="128"/>
      <c r="I38" s="137"/>
      <c r="J38" s="129"/>
    </row>
    <row r="39" spans="1:10" ht="19.5" customHeight="1">
      <c r="A39" s="377" t="s">
        <v>123</v>
      </c>
      <c r="B39" s="378"/>
      <c r="C39" s="378"/>
      <c r="D39" s="378"/>
      <c r="E39" s="378"/>
      <c r="F39" s="378"/>
      <c r="G39" s="379"/>
      <c r="H39" s="148"/>
      <c r="I39" s="137"/>
      <c r="J39" s="138"/>
    </row>
    <row r="40" spans="1:10" ht="13.5" customHeight="1">
      <c r="A40" s="131"/>
      <c r="B40" s="132"/>
      <c r="C40" s="131"/>
      <c r="D40" s="133"/>
      <c r="E40" s="134"/>
      <c r="F40" s="134"/>
      <c r="G40" s="135"/>
      <c r="H40" s="138"/>
      <c r="I40" s="137"/>
      <c r="J40" s="138"/>
    </row>
    <row r="41" spans="1:10" ht="63" customHeight="1">
      <c r="A41" s="370" t="s">
        <v>124</v>
      </c>
      <c r="B41" s="371"/>
      <c r="C41" s="371"/>
      <c r="D41" s="372"/>
      <c r="E41" s="136"/>
      <c r="F41" s="137"/>
      <c r="G41" s="138"/>
      <c r="H41" s="138"/>
      <c r="I41" s="137"/>
      <c r="J41" s="138"/>
    </row>
    <row r="42" spans="1:10" ht="13.5" customHeight="1">
      <c r="A42" s="131"/>
      <c r="B42" s="139"/>
      <c r="C42" s="131"/>
      <c r="D42" s="137"/>
      <c r="E42" s="137"/>
      <c r="F42" s="137"/>
      <c r="G42" s="138"/>
      <c r="H42" s="138"/>
      <c r="I42" s="137"/>
      <c r="J42" s="138"/>
    </row>
    <row r="43" spans="1:10" ht="69.75" customHeight="1">
      <c r="A43" s="373" t="s">
        <v>125</v>
      </c>
      <c r="B43" s="374"/>
      <c r="C43" s="375"/>
      <c r="D43" s="376" t="s">
        <v>104</v>
      </c>
      <c r="E43" s="376"/>
      <c r="F43" s="140">
        <f>SUM(F44:F47)</f>
        <v>11918.145</v>
      </c>
      <c r="G43" s="141"/>
      <c r="H43" s="141"/>
      <c r="I43" s="143">
        <f>'Uso Publico - Tabla 1'!T14+'Uso Publico - Tabla 1'!T15+'Uso Publico - Tabla 1'!V14+'Uso Publico - Tabla 1'!V15</f>
        <v>3000</v>
      </c>
      <c r="J43" s="144">
        <f>F43+I43</f>
        <v>14918.145</v>
      </c>
    </row>
    <row r="44" spans="1:10" ht="12.75" customHeight="1">
      <c r="A44" s="135" t="s">
        <v>105</v>
      </c>
      <c r="B44" s="139">
        <v>0.5</v>
      </c>
      <c r="C44" s="300" t="s">
        <v>179</v>
      </c>
      <c r="D44" s="137">
        <f>204*91.25</f>
        <v>18615</v>
      </c>
      <c r="E44" s="137"/>
      <c r="F44" s="137">
        <f>D44*B44</f>
        <v>9307.5</v>
      </c>
      <c r="G44" s="128"/>
      <c r="H44" s="128"/>
      <c r="I44" s="137"/>
      <c r="J44" s="137"/>
    </row>
    <row r="45" spans="1:10" ht="12.75" customHeight="1">
      <c r="A45" s="301" t="s">
        <v>186</v>
      </c>
      <c r="B45" s="145">
        <v>0.5</v>
      </c>
      <c r="C45" s="298" t="s">
        <v>179</v>
      </c>
      <c r="D45" s="137">
        <v>2281.29</v>
      </c>
      <c r="E45" s="137"/>
      <c r="F45" s="137">
        <f t="shared" ref="F45:F47" si="3">D45*B45</f>
        <v>1140.645</v>
      </c>
      <c r="G45" s="128"/>
      <c r="H45" s="128"/>
      <c r="I45" s="137"/>
      <c r="J45" s="137"/>
    </row>
    <row r="46" spans="1:10" ht="12.75" customHeight="1">
      <c r="A46" s="138" t="s">
        <v>126</v>
      </c>
      <c r="B46" s="145">
        <v>48</v>
      </c>
      <c r="C46" s="145"/>
      <c r="D46" s="137">
        <v>25</v>
      </c>
      <c r="E46" s="137"/>
      <c r="F46" s="137">
        <f t="shared" si="3"/>
        <v>1200</v>
      </c>
      <c r="G46" s="128"/>
      <c r="H46" s="128"/>
      <c r="I46" s="137"/>
      <c r="J46" s="137"/>
    </row>
    <row r="47" spans="1:10" ht="13.5" customHeight="1">
      <c r="A47" s="138" t="s">
        <v>107</v>
      </c>
      <c r="B47" s="145">
        <v>10</v>
      </c>
      <c r="C47" s="298" t="s">
        <v>185</v>
      </c>
      <c r="D47" s="137">
        <v>27</v>
      </c>
      <c r="E47" s="137"/>
      <c r="F47" s="137">
        <f t="shared" si="3"/>
        <v>270</v>
      </c>
      <c r="G47" s="128"/>
      <c r="H47" s="138"/>
      <c r="I47" s="137"/>
      <c r="J47" s="137"/>
    </row>
    <row r="48" spans="1:10" ht="13.5" customHeight="1" thickBot="1">
      <c r="A48" s="149" t="s">
        <v>127</v>
      </c>
      <c r="B48" s="150"/>
      <c r="C48" s="150"/>
      <c r="D48" s="151"/>
      <c r="E48" s="151"/>
      <c r="F48" s="152">
        <f>F13+F24+F33+F43</f>
        <v>86133.98</v>
      </c>
      <c r="G48" s="153"/>
      <c r="H48" s="153"/>
      <c r="I48" s="154">
        <f>I13+I24+I33+I43</f>
        <v>82825.16</v>
      </c>
      <c r="J48" s="155">
        <f>SUM(J13:J47)</f>
        <v>168959.13999999998</v>
      </c>
    </row>
    <row r="49" spans="1:10" ht="12.75" customHeight="1">
      <c r="A49" s="156" t="s">
        <v>128</v>
      </c>
      <c r="B49" s="139"/>
      <c r="C49" s="139"/>
      <c r="D49" s="134"/>
      <c r="E49" s="134"/>
      <c r="F49" s="134"/>
      <c r="G49" s="135"/>
      <c r="H49" s="135"/>
      <c r="I49" s="134"/>
      <c r="J49" s="157"/>
    </row>
    <row r="50" spans="1:10" ht="12.75" customHeight="1">
      <c r="A50" s="148" t="s">
        <v>129</v>
      </c>
      <c r="B50" s="145"/>
      <c r="C50" s="145"/>
      <c r="D50" s="137"/>
      <c r="E50" s="137"/>
      <c r="F50" s="137"/>
      <c r="G50" s="138"/>
      <c r="H50" s="138"/>
      <c r="I50" s="137">
        <f>F48</f>
        <v>86133.98</v>
      </c>
      <c r="J50" s="158"/>
    </row>
    <row r="51" spans="1:10" ht="26.25" customHeight="1">
      <c r="A51" s="185" t="s">
        <v>145</v>
      </c>
      <c r="B51" s="145"/>
      <c r="C51" s="145"/>
      <c r="D51" s="137"/>
      <c r="E51" s="137"/>
      <c r="F51" s="137"/>
      <c r="G51" s="138"/>
      <c r="H51" s="138"/>
      <c r="I51" s="137">
        <f>I48</f>
        <v>82825.16</v>
      </c>
      <c r="J51" s="158"/>
    </row>
    <row r="52" spans="1:10" ht="13.5" customHeight="1">
      <c r="A52" s="159" t="s">
        <v>174</v>
      </c>
      <c r="B52" s="150"/>
      <c r="C52" s="150"/>
      <c r="D52" s="151"/>
      <c r="E52" s="151"/>
      <c r="F52" s="151"/>
      <c r="G52" s="153"/>
      <c r="H52" s="160"/>
      <c r="I52" s="161">
        <f>SUM(I50:I51)</f>
        <v>168959.14</v>
      </c>
      <c r="J52" s="162"/>
    </row>
    <row r="53" spans="1:10" ht="12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</row>
    <row r="54" spans="1:10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2.75" customHeight="1">
      <c r="A60" s="60"/>
      <c r="B60" s="5"/>
      <c r="C60" s="5"/>
      <c r="D60" s="5"/>
      <c r="E60" s="5"/>
      <c r="F60" s="5"/>
      <c r="G60" s="5"/>
      <c r="H60" s="5"/>
      <c r="I60" s="5"/>
      <c r="J60" s="5"/>
    </row>
    <row r="61" spans="1:10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</row>
  </sheetData>
  <mergeCells count="21">
    <mergeCell ref="A22:D22"/>
    <mergeCell ref="A24:C24"/>
    <mergeCell ref="D24:E24"/>
    <mergeCell ref="A43:C43"/>
    <mergeCell ref="D43:E43"/>
    <mergeCell ref="A29:G29"/>
    <mergeCell ref="A31:D31"/>
    <mergeCell ref="A33:C33"/>
    <mergeCell ref="D33:E33"/>
    <mergeCell ref="A39:G39"/>
    <mergeCell ref="A41:D41"/>
    <mergeCell ref="A9:G9"/>
    <mergeCell ref="A11:D11"/>
    <mergeCell ref="A13:C13"/>
    <mergeCell ref="D13:E13"/>
    <mergeCell ref="A20:G20"/>
    <mergeCell ref="A1:J1"/>
    <mergeCell ref="A3:J3"/>
    <mergeCell ref="A4:J4"/>
    <mergeCell ref="E6:F6"/>
    <mergeCell ref="H6:I6"/>
  </mergeCells>
  <pageMargins left="0.70866137742996216" right="0.70866137742996216" top="0.19685041904449463" bottom="0.39370083808898926" header="0.31496068835258484" footer="0.31496068835258484"/>
  <pageSetup paperSize="9" scale="80" orientation="landscape" useFirstPageNumber="1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showGridLines="0" workbookViewId="0">
      <selection activeCell="H22" sqref="H22"/>
    </sheetView>
  </sheetViews>
  <sheetFormatPr baseColWidth="10" defaultColWidth="10.25" defaultRowHeight="20.100000000000001" customHeight="1"/>
  <cols>
    <col min="1" max="1" width="20.875" style="1" customWidth="1"/>
    <col min="2" max="2" width="11.25" style="1" customWidth="1"/>
    <col min="3" max="3" width="10.25" style="1" customWidth="1"/>
    <col min="4" max="4" width="10.5" style="1" customWidth="1"/>
    <col min="5" max="5" width="2.875" style="1" customWidth="1"/>
    <col min="6" max="6" width="10.5" style="1" customWidth="1"/>
    <col min="7" max="7" width="11.875" style="1" customWidth="1"/>
    <col min="8" max="8" width="11.25" style="1" customWidth="1"/>
    <col min="9" max="9" width="10.75" style="1" customWidth="1"/>
    <col min="10" max="10" width="9.25" style="1" customWidth="1"/>
    <col min="11" max="16384" width="10.25" style="1"/>
  </cols>
  <sheetData>
    <row r="1" spans="1:10" ht="12.75" customHeight="1">
      <c r="A1" s="380" t="s">
        <v>175</v>
      </c>
      <c r="B1" s="380"/>
      <c r="C1" s="380"/>
      <c r="D1" s="380"/>
      <c r="E1" s="380"/>
      <c r="F1" s="380"/>
      <c r="G1" s="380"/>
      <c r="H1" s="380"/>
      <c r="I1" s="380"/>
      <c r="J1" s="5"/>
    </row>
    <row r="2" spans="1:10" ht="12.7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2.75" customHeight="1">
      <c r="A3" s="360" t="s">
        <v>151</v>
      </c>
      <c r="B3" s="360"/>
      <c r="C3" s="360"/>
      <c r="D3" s="360"/>
      <c r="E3" s="360"/>
      <c r="F3" s="360"/>
      <c r="G3" s="360"/>
      <c r="H3" s="360"/>
      <c r="I3" s="360"/>
      <c r="J3" s="360"/>
    </row>
    <row r="4" spans="1:10" ht="13.5" customHeight="1">
      <c r="A4" s="381" t="s">
        <v>176</v>
      </c>
      <c r="B4" s="381"/>
      <c r="C4" s="381"/>
      <c r="D4" s="381"/>
      <c r="E4" s="381"/>
      <c r="F4" s="381"/>
      <c r="G4" s="381"/>
      <c r="H4" s="381"/>
      <c r="I4" s="381"/>
      <c r="J4" s="364"/>
    </row>
    <row r="5" spans="1:10" ht="12.75" customHeight="1">
      <c r="A5" s="382" t="s">
        <v>130</v>
      </c>
      <c r="B5" s="163" t="s">
        <v>59</v>
      </c>
      <c r="C5" s="164" t="s">
        <v>131</v>
      </c>
      <c r="D5" s="165" t="s">
        <v>25</v>
      </c>
      <c r="E5" s="384"/>
      <c r="F5" s="382" t="s">
        <v>132</v>
      </c>
      <c r="G5" s="163" t="s">
        <v>59</v>
      </c>
      <c r="H5" s="164" t="s">
        <v>131</v>
      </c>
      <c r="I5" s="165" t="s">
        <v>25</v>
      </c>
      <c r="J5" s="58"/>
    </row>
    <row r="6" spans="1:10" ht="13.5" customHeight="1">
      <c r="A6" s="383"/>
      <c r="B6" s="166" t="s">
        <v>133</v>
      </c>
      <c r="C6" s="166" t="s">
        <v>133</v>
      </c>
      <c r="D6" s="167" t="s">
        <v>133</v>
      </c>
      <c r="E6" s="385"/>
      <c r="F6" s="383"/>
      <c r="G6" s="166" t="s">
        <v>133</v>
      </c>
      <c r="H6" s="166" t="s">
        <v>133</v>
      </c>
      <c r="I6" s="167" t="s">
        <v>133</v>
      </c>
      <c r="J6" s="58"/>
    </row>
    <row r="7" spans="1:10" ht="17.25" customHeight="1">
      <c r="A7" s="168" t="s">
        <v>134</v>
      </c>
      <c r="B7" s="169">
        <f>'PRESUPUESTO 2015 - Tabla 1'!F13</f>
        <v>21826.45</v>
      </c>
      <c r="C7" s="169">
        <f>'PRESUPUESTO 2015 - Tabla 1'!I13</f>
        <v>59362.58</v>
      </c>
      <c r="D7" s="170">
        <f>SUM(B7:C7)</f>
        <v>81189.03</v>
      </c>
      <c r="E7" s="171"/>
      <c r="F7" s="172">
        <v>0</v>
      </c>
      <c r="G7" s="169">
        <f>'PRESUPUESTO 2015 - Tabla 1'!F14+'PRESUPUESTO 2015 - Tabla 1'!F15+'PRESUPUESTO 2015 - Tabla 1'!F25+'PRESUPUESTO 2015 - Tabla 1'!F27+'PRESUPUESTO 2015 - Tabla 1'!F34+'PRESUPUESTO 2015 - Tabla 1'!F35+'PRESUPUESTO 2015 - Tabla 1'!F44+'PRESUPUESTO 2015 - Tabla 1'!F45</f>
        <v>66682.98</v>
      </c>
      <c r="H7" s="169">
        <f>'PRESUPUESTO 2015 - Tabla 1'!I48</f>
        <v>82825.16</v>
      </c>
      <c r="I7" s="170">
        <f>SUM(G7:H7)</f>
        <v>149508.14000000001</v>
      </c>
      <c r="J7" s="58"/>
    </row>
    <row r="8" spans="1:10" ht="12.75" customHeight="1">
      <c r="A8" s="148" t="s">
        <v>135</v>
      </c>
      <c r="B8" s="173">
        <f>'PRESUPUESTO 2015 - Tabla 1'!F24</f>
        <v>34201.160000000003</v>
      </c>
      <c r="C8" s="173">
        <f>'PRESUPUESTO 2015 - Tabla 1'!I24</f>
        <v>12081.29</v>
      </c>
      <c r="D8" s="174">
        <f>SUM(B8:C8)</f>
        <v>46282.450000000004</v>
      </c>
      <c r="E8" s="175"/>
      <c r="F8" s="176">
        <v>1</v>
      </c>
      <c r="G8" s="173">
        <f>'PRESUPUESTO 2015 - Tabla 1'!F17+'PRESUPUESTO 2015 - Tabla 1'!F37+'PRESUPUESTO 2015 - Tabla 1'!F38+'PRESUPUESTO 2015 - Tabla 1'!F46</f>
        <v>3800</v>
      </c>
      <c r="H8" s="145"/>
      <c r="I8" s="174">
        <f>SUM(G8:H8)</f>
        <v>3800</v>
      </c>
      <c r="J8" s="58"/>
    </row>
    <row r="9" spans="1:10" ht="12.75" customHeight="1">
      <c r="A9" s="148" t="s">
        <v>71</v>
      </c>
      <c r="B9" s="173">
        <f>'PRESUPUESTO 2015 - Tabla 1'!F33</f>
        <v>18188.224999999999</v>
      </c>
      <c r="C9" s="173">
        <f>'PRESUPUESTO 2015 - Tabla 1'!I33</f>
        <v>8381.2900000000009</v>
      </c>
      <c r="D9" s="174">
        <f>SUM(B9:C9)</f>
        <v>26569.514999999999</v>
      </c>
      <c r="E9" s="175"/>
      <c r="F9" s="176">
        <v>2</v>
      </c>
      <c r="G9" s="173">
        <f>'PRESUPUESTO 2015 - Tabla 1'!F16+'PRESUPUESTO 2015 - Tabla 1'!F18+'PRESUPUESTO 2015 - Tabla 1'!F19+'PRESUPUESTO 2015 - Tabla 1'!F26+'PRESUPUESTO 2015 - Tabla 1'!F28+'PRESUPUESTO 2015 - Tabla 1'!F36+'PRESUPUESTO 2015 - Tabla 1'!F47</f>
        <v>15651</v>
      </c>
      <c r="H9" s="145"/>
      <c r="I9" s="174">
        <f>SUM(G9:H9)</f>
        <v>15651</v>
      </c>
      <c r="J9" s="58"/>
    </row>
    <row r="10" spans="1:10" ht="12.75" customHeight="1">
      <c r="A10" s="148" t="s">
        <v>82</v>
      </c>
      <c r="B10" s="173">
        <f>'PRESUPUESTO 2015 - Tabla 1'!F43</f>
        <v>11918.145</v>
      </c>
      <c r="C10" s="173">
        <f>'PRESUPUESTO 2015 - Tabla 1'!I43</f>
        <v>3000</v>
      </c>
      <c r="D10" s="174">
        <f>SUM(B10:C10)</f>
        <v>14918.145</v>
      </c>
      <c r="E10" s="175"/>
      <c r="F10" s="176"/>
      <c r="G10" s="145"/>
      <c r="H10" s="145"/>
      <c r="I10" s="177"/>
      <c r="J10" s="58"/>
    </row>
    <row r="11" spans="1:10" ht="12.75" customHeight="1">
      <c r="A11" s="148"/>
      <c r="B11" s="145"/>
      <c r="C11" s="145"/>
      <c r="D11" s="177"/>
      <c r="E11" s="175"/>
      <c r="F11" s="176"/>
      <c r="G11" s="145"/>
      <c r="H11" s="145"/>
      <c r="I11" s="177"/>
      <c r="J11" s="58"/>
    </row>
    <row r="12" spans="1:10" ht="13.5" customHeight="1">
      <c r="A12" s="149" t="s">
        <v>136</v>
      </c>
      <c r="B12" s="178">
        <f>SUM(B7:B11)</f>
        <v>86133.98</v>
      </c>
      <c r="C12" s="178">
        <f>SUM(C7:C11)</f>
        <v>82825.16</v>
      </c>
      <c r="D12" s="179">
        <f>SUM(D7:D11)</f>
        <v>168959.13999999998</v>
      </c>
      <c r="E12" s="180"/>
      <c r="F12" s="181"/>
      <c r="G12" s="178">
        <f>SUM(G7:G11)</f>
        <v>86133.98</v>
      </c>
      <c r="H12" s="178">
        <f>SUM(H7:H11)</f>
        <v>82825.16</v>
      </c>
      <c r="I12" s="182">
        <f>SUM(I7:I11)</f>
        <v>168959.14</v>
      </c>
      <c r="J12" s="58"/>
    </row>
    <row r="13" spans="1:10" ht="12.75" customHeight="1">
      <c r="A13" s="59"/>
      <c r="B13" s="59"/>
      <c r="C13" s="59"/>
      <c r="D13" s="59"/>
      <c r="E13" s="59"/>
      <c r="F13" s="59"/>
      <c r="G13" s="59"/>
      <c r="H13" s="59"/>
      <c r="I13" s="59"/>
      <c r="J13" s="5"/>
    </row>
    <row r="14" spans="1:10" ht="12.75" customHeight="1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ht="12.75" customHeight="1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12.7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ht="12.75" customHeight="1">
      <c r="A17" s="5"/>
      <c r="B17" s="5"/>
      <c r="C17" s="5"/>
      <c r="D17" s="5"/>
      <c r="E17" s="5"/>
      <c r="F17" s="183"/>
      <c r="G17" s="5"/>
      <c r="H17" s="5"/>
      <c r="I17" s="5"/>
      <c r="J17" s="5"/>
    </row>
  </sheetData>
  <mergeCells count="6">
    <mergeCell ref="A1:I1"/>
    <mergeCell ref="A3:J3"/>
    <mergeCell ref="A4:J4"/>
    <mergeCell ref="A5:A6"/>
    <mergeCell ref="E5:E6"/>
    <mergeCell ref="F5:F6"/>
  </mergeCells>
  <pageMargins left="0.70866137742996216" right="0.70866137742996216" top="0.74803149700164795" bottom="0.74803149700164795" header="0.31496068835258484" footer="0.31496068835258484"/>
  <pageSetup paperSize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Proteccion y control - Tabla 1</vt:lpstr>
      <vt:lpstr>Manejo de Recursos - Tabla 1</vt:lpstr>
      <vt:lpstr>Investigación y Monitoreo - Tab</vt:lpstr>
      <vt:lpstr>Uso Publico - Tabla 1</vt:lpstr>
      <vt:lpstr>PRESUPUESTO 2015 - Tabla 1</vt:lpstr>
      <vt:lpstr>Presupuesto Ideal año 2015 - 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</cp:lastModifiedBy>
  <dcterms:created xsi:type="dcterms:W3CDTF">2014-06-06T13:59:23Z</dcterms:created>
  <dcterms:modified xsi:type="dcterms:W3CDTF">2015-12-11T21:18:21Z</dcterms:modified>
</cp:coreProperties>
</file>